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70" windowWidth="15120" windowHeight="11940" activeTab="1"/>
  </bookViews>
  <sheets>
    <sheet name="доходы" sheetId="1" r:id="rId1"/>
    <sheet name="расходы" sheetId="2" r:id="rId2"/>
    <sheet name="источники" sheetId="3" r:id="rId3"/>
  </sheets>
  <definedNames>
    <definedName name="_xlnm._FilterDatabase" localSheetId="1" hidden="1">расходы!$A$4:$E$91</definedName>
  </definedNames>
  <calcPr calcId="145621" calcOnSave="0"/>
</workbook>
</file>

<file path=xl/calcChain.xml><?xml version="1.0" encoding="utf-8"?>
<calcChain xmlns="http://schemas.openxmlformats.org/spreadsheetml/2006/main">
  <c r="E21" i="3" l="1"/>
  <c r="E25" i="3"/>
  <c r="E23" i="3"/>
  <c r="E22" i="3"/>
  <c r="D21" i="3"/>
  <c r="C21" i="3"/>
  <c r="E20" i="3"/>
  <c r="E19" i="3"/>
  <c r="D17" i="3"/>
  <c r="E17" i="3" s="1"/>
  <c r="C17" i="3"/>
  <c r="E16" i="3"/>
  <c r="E15" i="3"/>
  <c r="D14" i="3"/>
  <c r="E14" i="3" s="1"/>
  <c r="C14" i="3"/>
  <c r="E13" i="3"/>
  <c r="E12" i="3"/>
  <c r="D11" i="3"/>
  <c r="E11" i="3" s="1"/>
  <c r="C11" i="3"/>
  <c r="E10" i="3"/>
  <c r="E9" i="3"/>
  <c r="E8" i="3"/>
  <c r="D7" i="3"/>
  <c r="C7" i="3"/>
  <c r="C5" i="3" s="1"/>
  <c r="D5" i="3"/>
  <c r="E5" i="3" l="1"/>
  <c r="C6" i="3"/>
  <c r="D6" i="3"/>
  <c r="E6" i="3" s="1"/>
  <c r="E90" i="2" l="1"/>
  <c r="C89" i="2"/>
  <c r="E89" i="2" s="1"/>
  <c r="E88" i="2"/>
  <c r="D87" i="2"/>
  <c r="E87" i="2" s="1"/>
  <c r="C87" i="2"/>
  <c r="E86" i="2"/>
  <c r="E85" i="2"/>
  <c r="E84" i="2"/>
  <c r="D83" i="2"/>
  <c r="E83" i="2" s="1"/>
  <c r="C83" i="2"/>
  <c r="E82" i="2"/>
  <c r="E81" i="2"/>
  <c r="E80" i="2"/>
  <c r="E79" i="2"/>
  <c r="D78" i="2"/>
  <c r="E78" i="2" s="1"/>
  <c r="C78" i="2"/>
  <c r="E77" i="2"/>
  <c r="E76" i="2"/>
  <c r="E75" i="2"/>
  <c r="E74" i="2"/>
  <c r="E73" i="2"/>
  <c r="E72" i="2"/>
  <c r="D71" i="2"/>
  <c r="E71" i="2" s="1"/>
  <c r="C71" i="2"/>
  <c r="E70" i="2"/>
  <c r="E69" i="2"/>
  <c r="E68" i="2"/>
  <c r="E67" i="2"/>
  <c r="E66" i="2"/>
  <c r="E65" i="2"/>
  <c r="E64" i="2"/>
  <c r="E63" i="2"/>
  <c r="E62" i="2"/>
  <c r="D61" i="2"/>
  <c r="E61" i="2" s="1"/>
  <c r="C61" i="2"/>
  <c r="E60" i="2"/>
  <c r="E59" i="2"/>
  <c r="E58" i="2"/>
  <c r="D57" i="2"/>
  <c r="E57" i="2" s="1"/>
  <c r="C57" i="2"/>
  <c r="E56" i="2"/>
  <c r="E55" i="2"/>
  <c r="E54" i="2"/>
  <c r="E53" i="2"/>
  <c r="E52" i="2"/>
  <c r="E51" i="2"/>
  <c r="E50" i="2"/>
  <c r="E49" i="2"/>
  <c r="E48" i="2"/>
  <c r="D48" i="2"/>
  <c r="C48" i="2"/>
  <c r="E47" i="2"/>
  <c r="E46" i="2"/>
  <c r="E45" i="2"/>
  <c r="E44" i="2"/>
  <c r="E43" i="2"/>
  <c r="D43" i="2"/>
  <c r="C43" i="2"/>
  <c r="E42" i="2"/>
  <c r="E41" i="2"/>
  <c r="E40" i="2"/>
  <c r="E39" i="2"/>
  <c r="D38" i="2"/>
  <c r="E38" i="2" s="1"/>
  <c r="C38" i="2"/>
  <c r="E37" i="2"/>
  <c r="E36" i="2"/>
  <c r="E35" i="2"/>
  <c r="E34" i="2"/>
  <c r="E33" i="2"/>
  <c r="E32" i="2"/>
  <c r="E31" i="2"/>
  <c r="E30" i="2"/>
  <c r="E29" i="2"/>
  <c r="E28" i="2"/>
  <c r="E27" i="2"/>
  <c r="E26" i="2"/>
  <c r="D26" i="2"/>
  <c r="C26" i="2"/>
  <c r="E25" i="2"/>
  <c r="E24" i="2"/>
  <c r="E23" i="2"/>
  <c r="E22" i="2"/>
  <c r="E21" i="2"/>
  <c r="D21" i="2"/>
  <c r="C21" i="2"/>
  <c r="E19" i="2"/>
  <c r="E18" i="2"/>
  <c r="E17" i="2"/>
  <c r="D17" i="2"/>
  <c r="C17" i="2"/>
  <c r="E16" i="2"/>
  <c r="E15" i="2"/>
  <c r="E13" i="2"/>
  <c r="E12" i="2"/>
  <c r="E11" i="2"/>
  <c r="E10" i="2"/>
  <c r="E9" i="2"/>
  <c r="E8" i="2"/>
  <c r="E7" i="2"/>
  <c r="E6" i="2"/>
  <c r="D5" i="2"/>
  <c r="D91" i="2" s="1"/>
  <c r="C5" i="2"/>
  <c r="C91" i="2" s="1"/>
  <c r="E61" i="1"/>
  <c r="E60" i="1"/>
  <c r="E59" i="1"/>
  <c r="E58" i="1"/>
  <c r="E57" i="1"/>
  <c r="E56" i="1"/>
  <c r="E55" i="1"/>
  <c r="E54" i="1"/>
  <c r="E52" i="1"/>
  <c r="E51" i="1"/>
  <c r="D50" i="1"/>
  <c r="E50" i="1" s="1"/>
  <c r="C50" i="1"/>
  <c r="C49" i="1"/>
  <c r="C48" i="1" s="1"/>
  <c r="E46" i="1"/>
  <c r="E45" i="1"/>
  <c r="E44" i="1"/>
  <c r="E43" i="1"/>
  <c r="E42" i="1"/>
  <c r="E41" i="1"/>
  <c r="E40" i="1"/>
  <c r="E39" i="1"/>
  <c r="D38" i="1"/>
  <c r="E38" i="1" s="1"/>
  <c r="C38" i="1"/>
  <c r="E37" i="1"/>
  <c r="E36" i="1"/>
  <c r="E35" i="1"/>
  <c r="E34" i="1"/>
  <c r="E32" i="1"/>
  <c r="D31" i="1"/>
  <c r="E31" i="1" s="1"/>
  <c r="C31" i="1"/>
  <c r="E29" i="1"/>
  <c r="E28" i="1"/>
  <c r="E27" i="1"/>
  <c r="D26" i="1"/>
  <c r="E26" i="1" s="1"/>
  <c r="C26" i="1"/>
  <c r="E25" i="1"/>
  <c r="E24" i="1"/>
  <c r="E23" i="1"/>
  <c r="E22" i="1"/>
  <c r="E21" i="1"/>
  <c r="D20" i="1"/>
  <c r="E20" i="1" s="1"/>
  <c r="C20" i="1"/>
  <c r="E19" i="1"/>
  <c r="E18" i="1"/>
  <c r="E17" i="1"/>
  <c r="E16" i="1"/>
  <c r="E15" i="1"/>
  <c r="D14" i="1"/>
  <c r="E14" i="1" s="1"/>
  <c r="C14" i="1"/>
  <c r="E13" i="1"/>
  <c r="D12" i="1"/>
  <c r="E12" i="1" s="1"/>
  <c r="C12" i="1"/>
  <c r="E11" i="1"/>
  <c r="E10" i="1"/>
  <c r="D9" i="1"/>
  <c r="E9" i="1" s="1"/>
  <c r="C9" i="1"/>
  <c r="C8" i="1" s="1"/>
  <c r="C7" i="1" s="1"/>
  <c r="E91" i="2" l="1"/>
  <c r="E5" i="2"/>
  <c r="D8" i="1"/>
  <c r="D49" i="1"/>
  <c r="E49" i="1" l="1"/>
  <c r="D48" i="1"/>
  <c r="E48" i="1" s="1"/>
  <c r="E8" i="1"/>
  <c r="D7" i="1"/>
  <c r="E7" i="1" s="1"/>
</calcChain>
</file>

<file path=xl/sharedStrings.xml><?xml version="1.0" encoding="utf-8"?>
<sst xmlns="http://schemas.openxmlformats.org/spreadsheetml/2006/main" count="346" uniqueCount="341">
  <si>
    <t xml:space="preserve"> 000 1110100000 0000 120</t>
  </si>
  <si>
    <t>Исполнение доходной части консолидированного бюджета Республики Саха (Якутия) за 2024 год</t>
  </si>
  <si>
    <t xml:space="preserve">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</si>
  <si>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(тыс.рублей)</t>
  </si>
  <si>
    <t xml:space="preserve">Код дохода по бюджетной классификации </t>
  </si>
  <si>
    <t xml:space="preserve"> Наименование показателя</t>
  </si>
  <si>
    <t>Плановые назначения</t>
  </si>
  <si>
    <t xml:space="preserve">Исполнено </t>
  </si>
  <si>
    <t>% исполнения</t>
  </si>
  <si>
    <t>х</t>
  </si>
  <si>
    <t>Доходы бюджета - ИТОГО</t>
  </si>
  <si>
    <t xml:space="preserve"> 000 1110200000 0000 120</t>
  </si>
  <si>
    <t xml:space="preserve"> Доходы от размещения средств бюджетов</t>
  </si>
  <si>
    <t xml:space="preserve"> 000 1110300000 0000 120</t>
  </si>
  <si>
    <t xml:space="preserve"> Проценты, полученные от предоставления бюджетных кредитов внутри страны</t>
  </si>
  <si>
    <t xml:space="preserve"> 000 1110500000 0000 120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</si>
  <si>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</si>
  <si>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000 1000000000 0000 000</t>
  </si>
  <si>
    <t xml:space="preserve"> НАЛОГОВЫЕ И НЕНАЛОГОВЫЕ ДОХОДЫ</t>
  </si>
  <si>
    <t xml:space="preserve"> 000 1110700000 0000 120</t>
  </si>
  <si>
    <t xml:space="preserve"> Платежи от государственных и муниципальных унитарных предприятий</t>
  </si>
  <si>
    <t xml:space="preserve"> 000 1010000000 0000 000</t>
  </si>
  <si>
    <t xml:space="preserve"> НАЛОГИ НА ПРИБЫЛЬ, ДОХОДЫ</t>
  </si>
  <si>
    <t xml:space="preserve"> 000 1110900000 0000 120</t>
  </si>
  <si>
    <t xml:space="preserve">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</si>
  <si>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000 1120000000 0000 000</t>
  </si>
  <si>
    <t xml:space="preserve"> 000 1010100000 0000 110</t>
  </si>
  <si>
    <t xml:space="preserve"> ПЛАТЕЖИ ПРИ ПОЛЬЗОВАНИИ ПРИРОДНЫМИ РЕСУРСАМИ</t>
  </si>
  <si>
    <t xml:space="preserve"> Налог на прибыль организаций</t>
  </si>
  <si>
    <t xml:space="preserve"> 000 1010200001 0000 110</t>
  </si>
  <si>
    <t xml:space="preserve"> Налог на доходы физических лиц</t>
  </si>
  <si>
    <t xml:space="preserve"> 000 1030000000 0000 000</t>
  </si>
  <si>
    <t xml:space="preserve"> НАЛОГИ НА ТОВАРЫ (РАБОТЫ, УСЛУГИ), РЕАЛИЗУЕМЫЕ НА ТЕРРИТОРИИ РОССИЙСКОЙ ФЕДЕРАЦИИ</t>
  </si>
  <si>
    <t xml:space="preserve"> 000 1120100001 0000 120</t>
  </si>
  <si>
    <t xml:space="preserve"> Плата за негативное воздействие на окружающую среду</t>
  </si>
  <si>
    <t xml:space="preserve"> 000 1030200001 0000 110</t>
  </si>
  <si>
    <t xml:space="preserve"> 000 1120200000 0000 120</t>
  </si>
  <si>
    <t xml:space="preserve"> Акцизы по подакцизным товарам (продукции), производимым на территории Российской Федерации</t>
  </si>
  <si>
    <t xml:space="preserve"> Платежи при пользовании недрами</t>
  </si>
  <si>
    <t xml:space="preserve"> 000 1050000000 0000 000</t>
  </si>
  <si>
    <t xml:space="preserve"> НАЛОГИ НА СОВОКУПНЫЙ ДОХОД</t>
  </si>
  <si>
    <t xml:space="preserve"> 000 1120400000 0000 120</t>
  </si>
  <si>
    <t xml:space="preserve"> Плата за использование лесов</t>
  </si>
  <si>
    <t xml:space="preserve"> 000 1130000000 0000 000</t>
  </si>
  <si>
    <t xml:space="preserve"> ДОХОДЫ ОТ ОКАЗАНИЯ ПЛАТНЫХ УСЛУГ (РАБОТ) И КОМПЕНСАЦИИ ЗАТРАТ ГОСУДАРСТВА</t>
  </si>
  <si>
    <t xml:space="preserve"> 000 1050100000 0000 110</t>
  </si>
  <si>
    <t xml:space="preserve"> Налог, взимаемый в связи с применением упрощенной системы налогообложения</t>
  </si>
  <si>
    <t xml:space="preserve"> 000 1140000000 0000 000</t>
  </si>
  <si>
    <t xml:space="preserve"> ДОХОДЫ ОТ ПРОДАЖИ МАТЕРИАЛЬНЫХ И НЕМАТЕРИАЛЬНЫХ АКТИВОВ</t>
  </si>
  <si>
    <t xml:space="preserve"> 000 1050200002 0000 110</t>
  </si>
  <si>
    <t xml:space="preserve"> Единый налог на вмененный доход для отдельных видов деятельности</t>
  </si>
  <si>
    <t xml:space="preserve"> 000 1150000000 0000 000</t>
  </si>
  <si>
    <t xml:space="preserve"> АДМИНИСТРАТИВНЫЕ ПЛАТЕЖИ И СБОРЫ</t>
  </si>
  <si>
    <t xml:space="preserve"> 000 1050300001 0000 110</t>
  </si>
  <si>
    <t xml:space="preserve"> Единый сельскохозяйственный налог</t>
  </si>
  <si>
    <t xml:space="preserve"> 000 1160000000 0000 000</t>
  </si>
  <si>
    <t xml:space="preserve"> ШТРАФЫ, САНКЦИИ, ВОЗМЕЩЕНИЕ УЩЕРБА</t>
  </si>
  <si>
    <t xml:space="preserve"> 000 1050400002 0000 110</t>
  </si>
  <si>
    <t xml:space="preserve"> Налог, взимаемый в связи с применением патентной системы налогообложения</t>
  </si>
  <si>
    <t xml:space="preserve"> 000 1170000000 0000 000</t>
  </si>
  <si>
    <t xml:space="preserve"> ПРОЧИЕ НЕНАЛОГОВЫЕ ДОХОДЫ</t>
  </si>
  <si>
    <t>000 1050600001 0000 110</t>
  </si>
  <si>
    <t xml:space="preserve"> Налог на профессиональный доход</t>
  </si>
  <si>
    <t xml:space="preserve"> 000 1180000000 0000 000</t>
  </si>
  <si>
    <t xml:space="preserve"> ПОСТУПЛЕНИЯ (ПЕРЕЧИСЛЕНИЯ) ПО УРЕГУЛИРОВАНИЮ РАСЧЕТОВ МЕЖДУ БЮДЖЕТАМИ БЮДЖЕТНОЙ СИСТЕМЫ РОССИЙСКОЙ ФЕДЕРАЦИИ</t>
  </si>
  <si>
    <t xml:space="preserve"> 000 1060000000 0000 000</t>
  </si>
  <si>
    <t xml:space="preserve"> НАЛОГИ НА ИМУЩЕСТВО</t>
  </si>
  <si>
    <t xml:space="preserve"> 000 2000000000 0000 000</t>
  </si>
  <si>
    <t xml:space="preserve"> БЕЗВОЗМЕЗДНЫЕ ПОСТУПЛЕНИЯ</t>
  </si>
  <si>
    <t xml:space="preserve"> 000 1060100000 0000 110</t>
  </si>
  <si>
    <t xml:space="preserve"> Налог на имущество физических лиц</t>
  </si>
  <si>
    <t xml:space="preserve"> 000 2020000000 0000 000</t>
  </si>
  <si>
    <t xml:space="preserve"> БЕЗВОЗМЕЗДНЫЕ ПОСТУПЛЕНИЯ ОТ ДРУГИХ БЮДЖЕТОВ БЮДЖЕТНОЙ СИСТЕМЫ РОССИЙСКОЙ ФЕДЕРАЦИИ</t>
  </si>
  <si>
    <t xml:space="preserve"> 000 1060200002 0000 110</t>
  </si>
  <si>
    <t xml:space="preserve"> Налог на имущество организаций</t>
  </si>
  <si>
    <t xml:space="preserve"> 000 2021000000 0000 150</t>
  </si>
  <si>
    <t xml:space="preserve"> Дотации бюджетам бюджетной системы Российской Федерации</t>
  </si>
  <si>
    <t xml:space="preserve"> 000 1060400002 0000 110</t>
  </si>
  <si>
    <t xml:space="preserve"> Транспортный налог</t>
  </si>
  <si>
    <t xml:space="preserve"> 000 1060500002 0000 110</t>
  </si>
  <si>
    <t xml:space="preserve"> 000 2021500102 0000 150</t>
  </si>
  <si>
    <t xml:space="preserve"> Налог на игорный бизнес</t>
  </si>
  <si>
    <t xml:space="preserve"> Дотации бюджетам субъектов Российской Федерации на выравнивание бюджетной обеспеченности</t>
  </si>
  <si>
    <t xml:space="preserve"> 000 2021500902 0000 150</t>
  </si>
  <si>
    <t xml:space="preserve"> 000 1060600000 0000 110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</si>
  <si>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</t>
  </si>
  <si>
    <t xml:space="preserve"> Земельный налог</t>
  </si>
  <si>
    <t>000 2021554902 0000 150</t>
  </si>
  <si>
    <t xml:space="preserve"> 000 1070000000 0000 000</t>
  </si>
  <si>
    <t>Дотации (гранты)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</si>
  <si>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 xml:space="preserve"> НАЛОГИ, СБОРЫ И РЕГУЛЯРНЫЕ ПЛАТЕЖИ ЗА ПОЛЬЗОВАНИЕ ПРИРОДНЫМИ РЕСУРСАМИ</t>
  </si>
  <si>
    <t xml:space="preserve"> 000 2022000000 0000 150</t>
  </si>
  <si>
    <t xml:space="preserve"> Субсидии бюджетам бюджетной системы Российской Федерации (межбюджетные субсидии)</t>
  </si>
  <si>
    <t xml:space="preserve"> 000 1070100001 0000 110</t>
  </si>
  <si>
    <t xml:space="preserve"> Налог на добычу полезных ископаемых</t>
  </si>
  <si>
    <t xml:space="preserve"> 000 2023000000 0000 150</t>
  </si>
  <si>
    <t xml:space="preserve"> Субвенции бюджетам бюджетной системы Российской Федерации</t>
  </si>
  <si>
    <t>000 1070400001 0000 110</t>
  </si>
  <si>
    <t>Сборы за пользование объектами животного мира и за пользование объектами водных биологических ресурсов</t>
  </si>
  <si>
    <t xml:space="preserve"> 000 2024000000 0000 150</t>
  </si>
  <si>
    <t xml:space="preserve"> Иные межбюджетные трансферты</t>
  </si>
  <si>
    <t xml:space="preserve"> 000 1080000000 0000 000</t>
  </si>
  <si>
    <t xml:space="preserve"> ГОСУДАРСТВЕННАЯ ПОШЛИНА</t>
  </si>
  <si>
    <t xml:space="preserve"> 000 2030000000 0000 000</t>
  </si>
  <si>
    <t xml:space="preserve"> БЕЗВОЗМЕЗДНЫЕ ПОСТУПЛЕНИЯ ОТ ГОСУДАРСТВЕННЫХ (МУНИЦИПАЛЬНЫХ) ОРГАНИЗАЦИЙ</t>
  </si>
  <si>
    <t xml:space="preserve"> 000 1090000000 0000 000</t>
  </si>
  <si>
    <t xml:space="preserve"> ЗАДОЛЖЕННОСТЬ И ПЕРЕРАСЧЕТЫ ПО ОТМЕНЕННЫМ НАЛОГАМ, СБОРАМ И ИНЫМ ОБЯЗАТЕЛЬНЫМ ПЛАТЕЖАМ</t>
  </si>
  <si>
    <t xml:space="preserve"> 000 2040000000 0000 000</t>
  </si>
  <si>
    <t xml:space="preserve"> БЕЗВОЗМЕЗДНЫЕ ПОСТУПЛЕНИЯ ОТ НЕГОСУДАРСТВЕННЫХ ОРГАНИЗАЦИЙ</t>
  </si>
  <si>
    <t xml:space="preserve"> 000 1110000000 0000 000</t>
  </si>
  <si>
    <t xml:space="preserve"> ДОХОДЫ ОТ ИСПОЛЬЗОВАНИЯ ИМУЩЕСТВА, НАХОДЯЩЕГОСЯ В ГОСУДАРСТВЕННОЙ И МУНИЦИПАЛЬНОЙ СОБСТВЕННОСТИ</t>
  </si>
  <si>
    <t xml:space="preserve"> 000 2070000000 0000 000</t>
  </si>
  <si>
    <t xml:space="preserve"> ПРОЧИЕ БЕЗВОЗМЕЗДНЫЕ ПОСТУПЛЕНИЯ</t>
  </si>
  <si>
    <t xml:space="preserve"> 000 2190000000 0000 000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</si>
  <si>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</si>
  <si>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</si>
  <si>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</si>
  <si>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0604</t>
  </si>
  <si>
    <t>Исполнение расходной части консолидированного бюджета Республики Саха (Якутия) за 2024 год</t>
  </si>
  <si>
    <t xml:space="preserve">  Прикладные научные исследования в области охраны окружающей среды</t>
  </si>
  <si>
    <t>(тыс. рублей)</t>
  </si>
  <si>
    <t xml:space="preserve">Код </t>
  </si>
  <si>
    <t xml:space="preserve">Плановые назначения </t>
  </si>
  <si>
    <t>Исполнено</t>
  </si>
  <si>
    <t xml:space="preserve">% исполнения </t>
  </si>
  <si>
    <t>0100</t>
  </si>
  <si>
    <t>0605</t>
  </si>
  <si>
    <t xml:space="preserve">  ОБЩЕГОСУДАРСТВЕННЫЕ ВОПРОСЫ</t>
  </si>
  <si>
    <t xml:space="preserve">  Другие вопросы в области охраны окружающей среды</t>
  </si>
  <si>
    <t>0700</t>
  </si>
  <si>
    <t xml:space="preserve">  ОБРАЗОВАНИЕ</t>
  </si>
  <si>
    <t>0102</t>
  </si>
  <si>
    <t xml:space="preserve">  Функционирование высшего должностного лица субъекта Российской Федерации и муниципального образования</t>
  </si>
  <si>
    <t>0701</t>
  </si>
  <si>
    <t xml:space="preserve">  Дошкольное образование</t>
  </si>
  <si>
    <t>0103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</si>
  <si>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</si>
  <si>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0702</t>
  </si>
  <si>
    <t xml:space="preserve">  Общее образование</t>
  </si>
  <si>
    <t>0104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</si>
  <si>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</si>
  <si>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0703</t>
  </si>
  <si>
    <t xml:space="preserve">  Дополнительное образование детей</t>
  </si>
  <si>
    <t>0105</t>
  </si>
  <si>
    <t xml:space="preserve">  Судебная система</t>
  </si>
  <si>
    <t>0704</t>
  </si>
  <si>
    <t xml:space="preserve">  Среднее профессиональное образование</t>
  </si>
  <si>
    <t>0106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</si>
  <si>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</si>
  <si>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0705</t>
  </si>
  <si>
    <t xml:space="preserve">  Профессиональная подготовка, переподготовка и повышение квалификации</t>
  </si>
  <si>
    <t>0107</t>
  </si>
  <si>
    <t xml:space="preserve">  Обеспечение проведения выборов и референдумов</t>
  </si>
  <si>
    <t>0706</t>
  </si>
  <si>
    <t xml:space="preserve">  Высшее образование</t>
  </si>
  <si>
    <t>0108</t>
  </si>
  <si>
    <t xml:space="preserve">  Международные отношения и международное сотрудничество</t>
  </si>
  <si>
    <t>0707</t>
  </si>
  <si>
    <t xml:space="preserve">  Молодежная политика</t>
  </si>
  <si>
    <t>0110</t>
  </si>
  <si>
    <t xml:space="preserve">  Фундаментальные исследования</t>
  </si>
  <si>
    <t>0709</t>
  </si>
  <si>
    <t xml:space="preserve">  Другие вопросы в области образования</t>
  </si>
  <si>
    <t>0111</t>
  </si>
  <si>
    <t xml:space="preserve">  Резервные фонды</t>
  </si>
  <si>
    <t>0800</t>
  </si>
  <si>
    <t xml:space="preserve">  КУЛЬТУРА, КИНЕМАТОГРАФИЯ</t>
  </si>
  <si>
    <t>0112</t>
  </si>
  <si>
    <t xml:space="preserve">  Прикладные научные исследования в области общегосударственных вопросов</t>
  </si>
  <si>
    <t>0113</t>
  </si>
  <si>
    <t xml:space="preserve">  Другие общегосударственные вопросы</t>
  </si>
  <si>
    <t>0801</t>
  </si>
  <si>
    <t xml:space="preserve">  Культура</t>
  </si>
  <si>
    <t>0200</t>
  </si>
  <si>
    <t xml:space="preserve">  НАЦИОНАЛЬНАЯ ОБОРОНА</t>
  </si>
  <si>
    <t>0802</t>
  </si>
  <si>
    <t xml:space="preserve">  Кинематография</t>
  </si>
  <si>
    <t>0804</t>
  </si>
  <si>
    <t xml:space="preserve">  Другие вопросы в области культуры, кинематографии</t>
  </si>
  <si>
    <t>0203</t>
  </si>
  <si>
    <t xml:space="preserve">  Мобилизационная и вневойсковая подготовка</t>
  </si>
  <si>
    <t>0900</t>
  </si>
  <si>
    <t xml:space="preserve">  ЗДРАВООХРАНЕНИЕ</t>
  </si>
  <si>
    <t>0204</t>
  </si>
  <si>
    <t xml:space="preserve">  Мобилизационная подготовка экономики</t>
  </si>
  <si>
    <t>0209</t>
  </si>
  <si>
    <t>0901</t>
  </si>
  <si>
    <t>Другие вопросы в области национальной обороны</t>
  </si>
  <si>
    <t xml:space="preserve">  Стационарная медицинская помощь</t>
  </si>
  <si>
    <t>0300</t>
  </si>
  <si>
    <t xml:space="preserve">  НАЦИОНАЛЬНАЯ БЕЗОПАСНОСТЬ И ПРАВООХРАНИТЕЛЬНАЯ ДЕЯТЕЛЬНОСТЬ</t>
  </si>
  <si>
    <t>0902</t>
  </si>
  <si>
    <t xml:space="preserve">  Амбулаторная помощь</t>
  </si>
  <si>
    <t>0903</t>
  </si>
  <si>
    <t xml:space="preserve">  Медицинская помощь в дневных стационарах всех типов</t>
  </si>
  <si>
    <t>0304</t>
  </si>
  <si>
    <t xml:space="preserve">  Органы юстиции</t>
  </si>
  <si>
    <t>0904</t>
  </si>
  <si>
    <t xml:space="preserve">  Скорая медицинская помощь</t>
  </si>
  <si>
    <t>0309</t>
  </si>
  <si>
    <t xml:space="preserve">  Гражданская оборона</t>
  </si>
  <si>
    <t>0905</t>
  </si>
  <si>
    <t xml:space="preserve">  Санаторно-оздоровительная помощь</t>
  </si>
  <si>
    <t>0310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</si>
  <si>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</si>
  <si>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0906</t>
  </si>
  <si>
    <t xml:space="preserve">  Заготовка, переработка, хранение и обеспечение безопасности донорской крови и ее компонентов</t>
  </si>
  <si>
    <t>0314</t>
  </si>
  <si>
    <t xml:space="preserve">  Другие вопросы в области национальной безопасности и правоохранительной деятельности</t>
  </si>
  <si>
    <t>0907</t>
  </si>
  <si>
    <t xml:space="preserve">  Санитарно-эпидемиологическое благополучие</t>
  </si>
  <si>
    <t>0400</t>
  </si>
  <si>
    <t xml:space="preserve">  НАЦИОНАЛЬНАЯ ЭКОНОМИКА</t>
  </si>
  <si>
    <t>0908</t>
  </si>
  <si>
    <t xml:space="preserve">  Прикладные научные исследования в области здравоохранения</t>
  </si>
  <si>
    <t>0909</t>
  </si>
  <si>
    <t>0401</t>
  </si>
  <si>
    <t xml:space="preserve">  Другие вопросы в области здравоохранения</t>
  </si>
  <si>
    <t xml:space="preserve">  Общеэкономические вопросы</t>
  </si>
  <si>
    <t>1000</t>
  </si>
  <si>
    <t>0402</t>
  </si>
  <si>
    <t xml:space="preserve">  СОЦИАЛЬНАЯ ПОЛИТИКА</t>
  </si>
  <si>
    <t xml:space="preserve">  Топливно-энергетический комплекс</t>
  </si>
  <si>
    <t>0404</t>
  </si>
  <si>
    <t xml:space="preserve">  Воспроизводство минерально-сырьевой базы</t>
  </si>
  <si>
    <t>1001</t>
  </si>
  <si>
    <t xml:space="preserve">  Пенсионное обеспечение</t>
  </si>
  <si>
    <t>0405</t>
  </si>
  <si>
    <t xml:space="preserve">  Сельское хозяйство и рыболовство</t>
  </si>
  <si>
    <t>1002</t>
  </si>
  <si>
    <t xml:space="preserve">  Социальное обслуживание населения</t>
  </si>
  <si>
    <t>0406</t>
  </si>
  <si>
    <t xml:space="preserve">  Водное хозяйство</t>
  </si>
  <si>
    <t>1003</t>
  </si>
  <si>
    <t xml:space="preserve">  Социальное обеспечение населения</t>
  </si>
  <si>
    <t>0407</t>
  </si>
  <si>
    <t xml:space="preserve">  Лесное хозяйство</t>
  </si>
  <si>
    <t>1004</t>
  </si>
  <si>
    <t xml:space="preserve">  Охрана семьи и детства</t>
  </si>
  <si>
    <t>0408</t>
  </si>
  <si>
    <t>1005</t>
  </si>
  <si>
    <t xml:space="preserve">  Транспорт</t>
  </si>
  <si>
    <t>Прикладные научные исследования в области социальной политики</t>
  </si>
  <si>
    <t>0409</t>
  </si>
  <si>
    <t>1006</t>
  </si>
  <si>
    <t xml:space="preserve">  Дорожное хозяйство (дорожные фонды)</t>
  </si>
  <si>
    <t xml:space="preserve">  Другие вопросы в области социальной политики</t>
  </si>
  <si>
    <t>1100</t>
  </si>
  <si>
    <t>0410</t>
  </si>
  <si>
    <t xml:space="preserve">  Связь и информатика</t>
  </si>
  <si>
    <t xml:space="preserve">  ФИЗИЧЕСКАЯ КУЛЬТУРА И СПОРТ</t>
  </si>
  <si>
    <t>0411</t>
  </si>
  <si>
    <t xml:space="preserve">  Прикладные научные исследования в области национальной экономики</t>
  </si>
  <si>
    <t>1101</t>
  </si>
  <si>
    <t xml:space="preserve">  Физическая культура</t>
  </si>
  <si>
    <t>0412</t>
  </si>
  <si>
    <t xml:space="preserve">  Другие вопросы в области национальной экономики</t>
  </si>
  <si>
    <t>1102</t>
  </si>
  <si>
    <t xml:space="preserve">  Массовый спорт</t>
  </si>
  <si>
    <t>0500</t>
  </si>
  <si>
    <t xml:space="preserve">  ЖИЛИЩНО-КОММУНАЛЬНОЕ ХОЗЯЙСТВО</t>
  </si>
  <si>
    <t>1103</t>
  </si>
  <si>
    <t xml:space="preserve">  Спорт высших достижений</t>
  </si>
  <si>
    <t>1105</t>
  </si>
  <si>
    <t xml:space="preserve">  Другие вопросы в области физической культуры и спорта</t>
  </si>
  <si>
    <t>0501</t>
  </si>
  <si>
    <t xml:space="preserve">  Жилищное хозяйство</t>
  </si>
  <si>
    <t>1200</t>
  </si>
  <si>
    <t xml:space="preserve">  СРЕДСТВА МАССОВОЙ ИНФОРМАЦИИ</t>
  </si>
  <si>
    <t>0502</t>
  </si>
  <si>
    <t xml:space="preserve">  Коммунальное хозяйство</t>
  </si>
  <si>
    <t>0503</t>
  </si>
  <si>
    <t>1201</t>
  </si>
  <si>
    <t xml:space="preserve">  Благоустройство</t>
  </si>
  <si>
    <t xml:space="preserve">  Телевидение и радиовещание</t>
  </si>
  <si>
    <t>0505</t>
  </si>
  <si>
    <t>1202</t>
  </si>
  <si>
    <t xml:space="preserve">  Другие вопросы в области жилищно-коммунального хозяйства</t>
  </si>
  <si>
    <t xml:space="preserve">  Периодическая печать и издательства</t>
  </si>
  <si>
    <t>0600</t>
  </si>
  <si>
    <t>1204</t>
  </si>
  <si>
    <t xml:space="preserve">  ОХРАНА ОКРУЖАЮЩЕЙ СРЕДЫ</t>
  </si>
  <si>
    <t xml:space="preserve">  Другие вопросы в области средств массовой информации</t>
  </si>
  <si>
    <t>1300</t>
  </si>
  <si>
    <t xml:space="preserve">  ОБСЛУЖИВАНИЕ ГОСУДАРСТВЕННОГО (МУНИЦИПАЛЬНОГО) ДОЛГА</t>
  </si>
  <si>
    <t>0602</t>
  </si>
  <si>
    <t xml:space="preserve">  Сбор, удаление отходов и очистка сточных вод</t>
  </si>
  <si>
    <t>0603</t>
  </si>
  <si>
    <t>1301</t>
  </si>
  <si>
    <t xml:space="preserve">  Охрана объектов растительного и животного мира и среды их обитания</t>
  </si>
  <si>
    <t xml:space="preserve">  Обслуживание государственного (муниципального) внутреннего долга</t>
  </si>
  <si>
    <t>1400</t>
  </si>
  <si>
    <t>1403</t>
  </si>
  <si>
    <t xml:space="preserve">  МЕДБЮДЖЕТНЫЕ ТРАНСФЕРТЫ ОБЩЕГО ХАРАКТЕРА БЮДЖЕТАМ БЮДЖЕТНОЙ СИСТЕМЫРОССИЙСКОЙ ФЕДЕРАЦИИ</t>
  </si>
  <si>
    <t xml:space="preserve">  Прочие межбюджетные трансферты общего характера</t>
  </si>
  <si>
    <t>Итого расходов</t>
  </si>
  <si>
    <t>Исполнение консолидированного бюджета Республики Саха (Якутия) по источникам финансирования дефицита бюджетов за 2024 год</t>
  </si>
  <si>
    <t>00001030000000000000</t>
  </si>
  <si>
    <t>Бюджетные кредиты от других бюджетов бюджетной системы РФ</t>
  </si>
  <si>
    <t>(тыс.руб.)</t>
  </si>
  <si>
    <t>Код</t>
  </si>
  <si>
    <t>Наименование кода администратора, группы, подгруппы, статьи, подстатьи, элемента, программы (подпрограммы), кода экономической классификации источников внутреннего финансирования дефицитов бюджетов</t>
  </si>
  <si>
    <t>00000000000000000000</t>
  </si>
  <si>
    <t>Источники финансирования дефицита бюджетов - всего</t>
  </si>
  <si>
    <t>00001030100000000700</t>
  </si>
  <si>
    <t>00001030100000000800</t>
  </si>
  <si>
    <t>Погашение бюджетных кредитов ,полученных от других бюджетов бюджетной системы РФ</t>
  </si>
  <si>
    <t>00001000000000000000</t>
  </si>
  <si>
    <t>ИСТОЧНИКИ ВНУТРЕННЕГО ФИНАНСИРОВАНИЯ ДЕФИЦИТОВ  БЮДЖЕТОВ</t>
  </si>
  <si>
    <t>00001060000000000000</t>
  </si>
  <si>
    <t>Иные источники внутреннего финансирования  дефицитов бюджетов</t>
  </si>
  <si>
    <t>00001010000000000000</t>
  </si>
  <si>
    <t xml:space="preserve"> Государственные ценные бумаги</t>
  </si>
  <si>
    <t>00001060100000000000</t>
  </si>
  <si>
    <t>Акции и иные формы участия в капитале, находящиесяв государственной и муниципальной собственности</t>
  </si>
  <si>
    <t xml:space="preserve"> 000 0106020002 0000 000</t>
  </si>
  <si>
    <t>00001010000000000700</t>
  </si>
  <si>
    <t>Государственные запасы драгоценных металлов и драгоценных камней, находящихся в собственности субъекта Российской Федерации</t>
  </si>
  <si>
    <t>Выпуск государственных ценных бумаг</t>
  </si>
  <si>
    <t>00001060401000000000</t>
  </si>
  <si>
    <t>Исполнение государственных и муниципальных гарантий</t>
  </si>
  <si>
    <t>Размещение государственных (муниципальных) ценных бумаг</t>
  </si>
  <si>
    <t>00001060500000000000</t>
  </si>
  <si>
    <t>00001010000000000800</t>
  </si>
  <si>
    <t>Бюджетные кредиты, предоставленные внутри  страны в валюте Российской Федерации</t>
  </si>
  <si>
    <t>Погашение (муниципальных) государственных ценных бумаг</t>
  </si>
  <si>
    <t>00001020000000000000</t>
  </si>
  <si>
    <t>00001060500000000500</t>
  </si>
  <si>
    <t>Кредиты кредитных организаций в валюте  Российской Федерации</t>
  </si>
  <si>
    <t xml:space="preserve">Предоставление бюджетных кредитов внутри страны </t>
  </si>
  <si>
    <t>00001060500000000600</t>
  </si>
  <si>
    <t xml:space="preserve">Возврат бюджетных кредитов, предоставленных внутри </t>
  </si>
  <si>
    <t>00001020000000000700</t>
  </si>
  <si>
    <t>Получение кредитов от кредитных организаций</t>
  </si>
  <si>
    <t>00001020000000000800</t>
  </si>
  <si>
    <t>Погашение кредитов, предоставленных кредитными организациями</t>
  </si>
  <si>
    <t xml:space="preserve"> 000 0105000000 0000 000</t>
  </si>
  <si>
    <t>Изменение остатков средств на счетах по учету  средств бюджета</t>
  </si>
  <si>
    <t>Привлечение бюджетных кредитов из других бюджетов бюджетной системы РФ</t>
  </si>
  <si>
    <t>00001061000000000000</t>
  </si>
  <si>
    <t>Операции по управлению остатками средств на единых счетах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</si>
</sst>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3" x14ac:knownFonts="1">
    <font>
      <sz val="11"/>
      <name val="Calibri"/>
    </font>
    <font>
      <sz val="10"/>
      <name val="Arial Cyr"/>
    </font>
    <font>
      <sz val="10"/>
      <name val="Times New Roman"/>
    </font>
    <font>
      <b/>
      <sz val="10"/>
      <name val="Times New Roman"/>
    </font>
    <font>
      <b/>
      <sz val="10"/>
      <name val="Arial Cyr"/>
    </font>
    <font>
      <sz val="11"/>
      <name val="Calibri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EFDBB"/>
      </patternFill>
    </fill>
    <fill>
      <patternFill patternType="solid">
        <fgColor theme="0"/>
      </patternFill>
    </fill>
    <fill>
      <patternFill patternType="solid">
        <fgColor rgb="FFCCFF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Fill="0" applyBorder="0">
      <alignment vertical="top"/>
    </xf>
    <xf numFmtId="43" fontId="5" fillId="0" borderId="0" applyFont="0" applyFill="0" applyBorder="0" applyAlignment="0" applyProtection="0"/>
  </cellStyleXfs>
  <cellXfs count="72"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0" fontId="2" fillId="0" borderId="1" xfId="0" applyNumberFormat="1" applyFont="1" applyBorder="1" applyAlignment="1">
      <alignment horizontal="center" shrinkToFit="1"/>
    </xf>
    <xf numFmtId="0" fontId="2" fillId="0" borderId="1" xfId="0" applyNumberFormat="1" applyFont="1" applyBorder="1" applyAlignment="1">
      <alignment horizontal="left" wrapText="1" indent="1"/>
    </xf>
    <xf numFmtId="0" fontId="3" fillId="0" borderId="0" xfId="0" applyNumberFormat="1" applyFont="1" applyAlignment="1">
      <alignment wrapText="1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vertical="top" wrapText="1"/>
    </xf>
    <xf numFmtId="0" fontId="3" fillId="0" borderId="1" xfId="0" applyNumberFormat="1" applyFont="1" applyBorder="1" applyAlignment="1">
      <alignment horizontal="center" shrinkToFit="1"/>
    </xf>
    <xf numFmtId="0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left" wrapText="1" indent="1"/>
    </xf>
    <xf numFmtId="0" fontId="2" fillId="0" borderId="1" xfId="0" applyNumberFormat="1" applyFont="1" applyBorder="1" applyAlignment="1">
      <alignment horizontal="center" vertical="top" shrinkToFit="1"/>
    </xf>
    <xf numFmtId="3" fontId="2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right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4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left" vertical="center" wrapText="1"/>
    </xf>
    <xf numFmtId="164" fontId="6" fillId="0" borderId="15" xfId="0" applyNumberFormat="1" applyFont="1" applyFill="1" applyBorder="1" applyAlignment="1">
      <alignment horizontal="right" vertical="center" wrapText="1"/>
    </xf>
    <xf numFmtId="164" fontId="6" fillId="0" borderId="15" xfId="0" applyNumberFormat="1" applyFont="1" applyFill="1" applyBorder="1" applyAlignment="1">
      <alignment horizontal="right" vertical="center"/>
    </xf>
    <xf numFmtId="49" fontId="7" fillId="0" borderId="15" xfId="0" applyNumberFormat="1" applyFont="1" applyFill="1" applyBorder="1" applyAlignment="1">
      <alignment horizontal="center" vertical="center"/>
    </xf>
    <xf numFmtId="0" fontId="8" fillId="0" borderId="15" xfId="0" applyNumberFormat="1" applyFont="1" applyFill="1" applyBorder="1" applyAlignment="1">
      <alignment horizontal="left" vertical="center" wrapText="1"/>
    </xf>
    <xf numFmtId="0" fontId="7" fillId="0" borderId="15" xfId="0" applyNumberFormat="1" applyFont="1" applyFill="1" applyBorder="1" applyAlignment="1">
      <alignment horizontal="left" vertical="center" wrapText="1"/>
    </xf>
    <xf numFmtId="164" fontId="6" fillId="0" borderId="15" xfId="1" applyNumberFormat="1" applyFont="1" applyFill="1" applyBorder="1" applyAlignment="1">
      <alignment horizontal="right" vertical="center" wrapText="1"/>
    </xf>
    <xf numFmtId="164" fontId="9" fillId="0" borderId="15" xfId="0" applyNumberFormat="1" applyFont="1" applyFill="1" applyBorder="1" applyAlignment="1">
      <alignment horizontal="right" vertical="center" wrapText="1"/>
    </xf>
    <xf numFmtId="164" fontId="10" fillId="0" borderId="15" xfId="0" applyNumberFormat="1" applyFont="1" applyFill="1" applyBorder="1" applyAlignment="1">
      <alignment horizontal="right" vertical="center"/>
    </xf>
    <xf numFmtId="164" fontId="7" fillId="0" borderId="15" xfId="0" applyNumberFormat="1" applyFont="1" applyFill="1" applyBorder="1" applyAlignment="1">
      <alignment horizontal="right" vertical="center" wrapText="1"/>
    </xf>
    <xf numFmtId="164" fontId="7" fillId="0" borderId="15" xfId="1" applyNumberFormat="1" applyFont="1" applyFill="1" applyBorder="1" applyAlignment="1">
      <alignment horizontal="right" vertical="center" wrapText="1"/>
    </xf>
    <xf numFmtId="164" fontId="7" fillId="0" borderId="15" xfId="0" applyNumberFormat="1" applyFont="1" applyFill="1" applyBorder="1" applyAlignment="1">
      <alignment horizontal="right" vertical="center"/>
    </xf>
    <xf numFmtId="164" fontId="9" fillId="0" borderId="15" xfId="1" applyNumberFormat="1" applyFont="1" applyFill="1" applyBorder="1" applyAlignment="1">
      <alignment horizontal="right" vertical="center" wrapText="1"/>
    </xf>
    <xf numFmtId="0" fontId="7" fillId="0" borderId="15" xfId="0" applyFont="1" applyFill="1" applyBorder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left" vertical="center"/>
    </xf>
    <xf numFmtId="0" fontId="11" fillId="3" borderId="14" xfId="0" applyNumberFormat="1" applyFont="1" applyFill="1" applyBorder="1" applyAlignment="1">
      <alignment horizontal="center" vertical="center" wrapText="1"/>
    </xf>
    <xf numFmtId="164" fontId="11" fillId="3" borderId="14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/>
    </xf>
    <xf numFmtId="0" fontId="12" fillId="2" borderId="2" xfId="0" applyNumberFormat="1" applyFont="1" applyFill="1" applyBorder="1" applyAlignment="1">
      <alignment vertical="center" wrapText="1"/>
    </xf>
    <xf numFmtId="4" fontId="12" fillId="2" borderId="2" xfId="0" applyNumberFormat="1" applyFont="1" applyFill="1" applyBorder="1" applyAlignment="1">
      <alignment vertical="center"/>
    </xf>
    <xf numFmtId="164" fontId="12" fillId="2" borderId="2" xfId="0" applyNumberFormat="1" applyFont="1" applyFill="1" applyBorder="1" applyAlignment="1">
      <alignment vertical="center"/>
    </xf>
    <xf numFmtId="2" fontId="11" fillId="0" borderId="2" xfId="0" applyNumberFormat="1" applyFont="1" applyBorder="1" applyAlignment="1">
      <alignment horizontal="center" vertical="center"/>
    </xf>
    <xf numFmtId="0" fontId="11" fillId="0" borderId="2" xfId="0" applyNumberFormat="1" applyFont="1" applyBorder="1" applyAlignment="1">
      <alignment vertical="center" wrapText="1"/>
    </xf>
    <xf numFmtId="4" fontId="11" fillId="3" borderId="2" xfId="0" applyNumberFormat="1" applyFont="1" applyFill="1" applyBorder="1" applyAlignment="1">
      <alignment vertical="center"/>
    </xf>
    <xf numFmtId="164" fontId="11" fillId="3" borderId="2" xfId="0" applyNumberFormat="1" applyFont="1" applyFill="1" applyBorder="1" applyAlignment="1">
      <alignment vertical="center"/>
    </xf>
    <xf numFmtId="49" fontId="12" fillId="2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vertical="center"/>
    </xf>
    <xf numFmtId="164" fontId="11" fillId="0" borderId="2" xfId="0" applyNumberFormat="1" applyFont="1" applyBorder="1" applyAlignment="1">
      <alignment vertical="center"/>
    </xf>
    <xf numFmtId="0" fontId="11" fillId="0" borderId="2" xfId="0" applyNumberFormat="1" applyFont="1" applyBorder="1" applyAlignment="1">
      <alignment wrapText="1"/>
    </xf>
    <xf numFmtId="49" fontId="11" fillId="2" borderId="2" xfId="0" applyNumberFormat="1" applyFont="1" applyFill="1" applyBorder="1" applyAlignment="1">
      <alignment vertical="center"/>
    </xf>
    <xf numFmtId="0" fontId="12" fillId="2" borderId="2" xfId="0" applyNumberFormat="1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workbookViewId="0">
      <pane ySplit="6" topLeftCell="A7" activePane="bottomLeft" state="frozen"/>
      <selection pane="bottomLeft" activeCell="E22" sqref="E22"/>
    </sheetView>
  </sheetViews>
  <sheetFormatPr defaultColWidth="9" defaultRowHeight="12.75" x14ac:dyDescent="0.25"/>
  <cols>
    <col min="1" max="1" width="21.42578125" style="1" customWidth="1"/>
    <col min="2" max="2" width="63.28515625" style="1" customWidth="1"/>
    <col min="3" max="4" width="14.85546875" style="1" customWidth="1"/>
    <col min="5" max="5" width="11" style="1" customWidth="1"/>
    <col min="6" max="6" width="9" bestFit="1" customWidth="1"/>
  </cols>
  <sheetData>
    <row r="1" spans="1:5" x14ac:dyDescent="0.2">
      <c r="A1" s="33" t="s">
        <v>1</v>
      </c>
      <c r="B1" s="33"/>
      <c r="C1" s="33"/>
      <c r="D1" s="33"/>
      <c r="E1" s="33"/>
    </row>
    <row r="2" spans="1:5" x14ac:dyDescent="0.2">
      <c r="A2" s="5"/>
      <c r="B2" s="5"/>
      <c r="C2" s="5"/>
      <c r="D2" s="5"/>
      <c r="E2" s="5"/>
    </row>
    <row r="3" spans="1:5" x14ac:dyDescent="0.25">
      <c r="C3" s="7"/>
      <c r="D3" s="7"/>
      <c r="E3" s="8" t="s">
        <v>3</v>
      </c>
    </row>
    <row r="4" spans="1:5" ht="13.5" customHeight="1" x14ac:dyDescent="0.25">
      <c r="A4" s="30" t="s">
        <v>4</v>
      </c>
      <c r="B4" s="30" t="s">
        <v>5</v>
      </c>
      <c r="C4" s="23" t="s">
        <v>6</v>
      </c>
      <c r="D4" s="23" t="s">
        <v>7</v>
      </c>
      <c r="E4" s="23" t="s">
        <v>8</v>
      </c>
    </row>
    <row r="5" spans="1:5" ht="13.5" customHeight="1" x14ac:dyDescent="0.25">
      <c r="A5" s="34"/>
      <c r="B5" s="31"/>
      <c r="C5" s="24"/>
      <c r="D5" s="26"/>
      <c r="E5" s="28"/>
    </row>
    <row r="6" spans="1:5" ht="13.5" customHeight="1" x14ac:dyDescent="0.25">
      <c r="A6" s="35"/>
      <c r="B6" s="32"/>
      <c r="C6" s="25"/>
      <c r="D6" s="27"/>
      <c r="E6" s="29"/>
    </row>
    <row r="7" spans="1:5" s="9" customFormat="1" x14ac:dyDescent="0.2">
      <c r="A7" s="10" t="s">
        <v>9</v>
      </c>
      <c r="B7" s="11" t="s">
        <v>10</v>
      </c>
      <c r="C7" s="12">
        <f>C8+C48</f>
        <v>356274163.25516999</v>
      </c>
      <c r="D7" s="12">
        <f>D8+D48</f>
        <v>377442389.17526007</v>
      </c>
      <c r="E7" s="12">
        <f t="shared" ref="E7:E29" si="0">D7/C7*100</f>
        <v>105.9415551570404</v>
      </c>
    </row>
    <row r="8" spans="1:5" s="9" customFormat="1" x14ac:dyDescent="0.2">
      <c r="A8" s="10" t="s">
        <v>17</v>
      </c>
      <c r="B8" s="13" t="s">
        <v>18</v>
      </c>
      <c r="C8" s="12">
        <f>C9+C12+C14+C20+C26+C29+C30+C31+C38+C42+C43+C44+C45+C46+C47</f>
        <v>231772136.85361996</v>
      </c>
      <c r="D8" s="12">
        <f>D9+D12+D14+D20+D26+D29+D30+D31+D38+D42+D43+D44+D45+D46+D47</f>
        <v>246130519.82343006</v>
      </c>
      <c r="E8" s="12">
        <f t="shared" si="0"/>
        <v>106.19504275394345</v>
      </c>
    </row>
    <row r="9" spans="1:5" s="9" customFormat="1" x14ac:dyDescent="0.2">
      <c r="A9" s="10" t="s">
        <v>21</v>
      </c>
      <c r="B9" s="13" t="s">
        <v>22</v>
      </c>
      <c r="C9" s="12">
        <f>C10+C11</f>
        <v>140615759.10654998</v>
      </c>
      <c r="D9" s="12">
        <f>D10+D11</f>
        <v>149143436.89442998</v>
      </c>
      <c r="E9" s="12">
        <f t="shared" si="0"/>
        <v>106.06452494518646</v>
      </c>
    </row>
    <row r="10" spans="1:5" s="9" customFormat="1" x14ac:dyDescent="0.2">
      <c r="A10" s="3" t="s">
        <v>26</v>
      </c>
      <c r="B10" s="4" t="s">
        <v>28</v>
      </c>
      <c r="C10" s="6">
        <v>71907146</v>
      </c>
      <c r="D10" s="6">
        <v>72166615.817279994</v>
      </c>
      <c r="E10" s="6">
        <f t="shared" si="0"/>
        <v>100.36084009964739</v>
      </c>
    </row>
    <row r="11" spans="1:5" s="2" customFormat="1" x14ac:dyDescent="0.2">
      <c r="A11" s="3" t="s">
        <v>29</v>
      </c>
      <c r="B11" s="4" t="s">
        <v>30</v>
      </c>
      <c r="C11" s="6">
        <v>68708613.106549993</v>
      </c>
      <c r="D11" s="6">
        <v>76976821.077150002</v>
      </c>
      <c r="E11" s="6">
        <f t="shared" si="0"/>
        <v>112.03372851927323</v>
      </c>
    </row>
    <row r="12" spans="1:5" s="2" customFormat="1" ht="25.5" x14ac:dyDescent="0.2">
      <c r="A12" s="10" t="s">
        <v>31</v>
      </c>
      <c r="B12" s="13" t="s">
        <v>32</v>
      </c>
      <c r="C12" s="12">
        <f>C13</f>
        <v>11152920.627699999</v>
      </c>
      <c r="D12" s="12">
        <f>D13</f>
        <v>11715052.943539999</v>
      </c>
      <c r="E12" s="12">
        <f t="shared" si="0"/>
        <v>105.04022519844585</v>
      </c>
    </row>
    <row r="13" spans="1:5" s="9" customFormat="1" ht="25.5" x14ac:dyDescent="0.2">
      <c r="A13" s="3" t="s">
        <v>35</v>
      </c>
      <c r="B13" s="4" t="s">
        <v>37</v>
      </c>
      <c r="C13" s="6">
        <v>11152920.627699999</v>
      </c>
      <c r="D13" s="6">
        <v>11715052.943539999</v>
      </c>
      <c r="E13" s="6">
        <f t="shared" si="0"/>
        <v>105.04022519844585</v>
      </c>
    </row>
    <row r="14" spans="1:5" s="2" customFormat="1" x14ac:dyDescent="0.2">
      <c r="A14" s="10" t="s">
        <v>39</v>
      </c>
      <c r="B14" s="13" t="s">
        <v>40</v>
      </c>
      <c r="C14" s="12">
        <f>SUM(C15:C19)</f>
        <v>7348075.1033200007</v>
      </c>
      <c r="D14" s="12">
        <f>SUM(D15:D19)</f>
        <v>7752246.5679500001</v>
      </c>
      <c r="E14" s="12">
        <f t="shared" si="0"/>
        <v>105.50037198786097</v>
      </c>
    </row>
    <row r="15" spans="1:5" s="9" customFormat="1" ht="25.5" x14ac:dyDescent="0.2">
      <c r="A15" s="3" t="s">
        <v>45</v>
      </c>
      <c r="B15" s="4" t="s">
        <v>46</v>
      </c>
      <c r="C15" s="6">
        <v>6818807.7983400002</v>
      </c>
      <c r="D15" s="6">
        <v>7164227.8665500004</v>
      </c>
      <c r="E15" s="6">
        <f t="shared" si="0"/>
        <v>105.06569591672741</v>
      </c>
    </row>
    <row r="16" spans="1:5" s="2" customFormat="1" x14ac:dyDescent="0.2">
      <c r="A16" s="3" t="s">
        <v>49</v>
      </c>
      <c r="B16" s="4" t="s">
        <v>50</v>
      </c>
      <c r="C16" s="6">
        <v>208.63582</v>
      </c>
      <c r="D16" s="6">
        <v>701.69920000000002</v>
      </c>
      <c r="E16" s="6">
        <f t="shared" si="0"/>
        <v>336.32729029943181</v>
      </c>
    </row>
    <row r="17" spans="1:5" s="2" customFormat="1" ht="15" customHeight="1" x14ac:dyDescent="0.2">
      <c r="A17" s="3" t="s">
        <v>53</v>
      </c>
      <c r="B17" s="4" t="s">
        <v>54</v>
      </c>
      <c r="C17" s="6">
        <v>35513.311350000004</v>
      </c>
      <c r="D17" s="6">
        <v>37211.172599999998</v>
      </c>
      <c r="E17" s="6">
        <f t="shared" si="0"/>
        <v>104.78091505820674</v>
      </c>
    </row>
    <row r="18" spans="1:5" s="2" customFormat="1" ht="25.5" x14ac:dyDescent="0.2">
      <c r="A18" s="3" t="s">
        <v>57</v>
      </c>
      <c r="B18" s="4" t="s">
        <v>58</v>
      </c>
      <c r="C18" s="6">
        <v>343545.35781000002</v>
      </c>
      <c r="D18" s="6">
        <v>329630.20529999997</v>
      </c>
      <c r="E18" s="6">
        <f t="shared" si="0"/>
        <v>95.949544305094079</v>
      </c>
    </row>
    <row r="19" spans="1:5" s="2" customFormat="1" x14ac:dyDescent="0.2">
      <c r="A19" s="3" t="s">
        <v>61</v>
      </c>
      <c r="B19" s="4" t="s">
        <v>62</v>
      </c>
      <c r="C19" s="6">
        <v>150000</v>
      </c>
      <c r="D19" s="6">
        <v>220475.6243</v>
      </c>
      <c r="E19" s="6">
        <f t="shared" si="0"/>
        <v>146.98374953333334</v>
      </c>
    </row>
    <row r="20" spans="1:5" s="2" customFormat="1" x14ac:dyDescent="0.2">
      <c r="A20" s="10" t="s">
        <v>65</v>
      </c>
      <c r="B20" s="13" t="s">
        <v>66</v>
      </c>
      <c r="C20" s="12">
        <f>SUM(C21:C25)</f>
        <v>14877781.746709999</v>
      </c>
      <c r="D20" s="12">
        <f>SUM(D21:D25)</f>
        <v>17866530.860599998</v>
      </c>
      <c r="E20" s="12">
        <f t="shared" si="0"/>
        <v>120.08867427128993</v>
      </c>
    </row>
    <row r="21" spans="1:5" s="9" customFormat="1" x14ac:dyDescent="0.2">
      <c r="A21" s="3" t="s">
        <v>69</v>
      </c>
      <c r="B21" s="4" t="s">
        <v>70</v>
      </c>
      <c r="C21" s="6">
        <v>250862.48303999999</v>
      </c>
      <c r="D21" s="6">
        <v>273902.71084000001</v>
      </c>
      <c r="E21" s="6">
        <f t="shared" si="0"/>
        <v>109.18440554394348</v>
      </c>
    </row>
    <row r="22" spans="1:5" s="2" customFormat="1" x14ac:dyDescent="0.2">
      <c r="A22" s="3" t="s">
        <v>73</v>
      </c>
      <c r="B22" s="4" t="s">
        <v>74</v>
      </c>
      <c r="C22" s="6">
        <v>12744788</v>
      </c>
      <c r="D22" s="6">
        <v>15727885.29394</v>
      </c>
      <c r="E22" s="6">
        <f t="shared" si="0"/>
        <v>123.40640969422168</v>
      </c>
    </row>
    <row r="23" spans="1:5" s="2" customFormat="1" x14ac:dyDescent="0.2">
      <c r="A23" s="3" t="s">
        <v>77</v>
      </c>
      <c r="B23" s="4" t="s">
        <v>78</v>
      </c>
      <c r="C23" s="6">
        <v>1267206</v>
      </c>
      <c r="D23" s="6">
        <v>1402209.54834</v>
      </c>
      <c r="E23" s="6">
        <f t="shared" si="0"/>
        <v>110.65363866174876</v>
      </c>
    </row>
    <row r="24" spans="1:5" s="2" customFormat="1" x14ac:dyDescent="0.2">
      <c r="A24" s="3" t="s">
        <v>79</v>
      </c>
      <c r="B24" s="4" t="s">
        <v>81</v>
      </c>
      <c r="C24" s="6">
        <v>840</v>
      </c>
      <c r="D24" s="6">
        <v>1008</v>
      </c>
      <c r="E24" s="6">
        <f t="shared" si="0"/>
        <v>120</v>
      </c>
    </row>
    <row r="25" spans="1:5" s="2" customFormat="1" x14ac:dyDescent="0.2">
      <c r="A25" s="3" t="s">
        <v>84</v>
      </c>
      <c r="B25" s="4" t="s">
        <v>86</v>
      </c>
      <c r="C25" s="6">
        <v>614085.26367000001</v>
      </c>
      <c r="D25" s="6">
        <v>461525.30748000002</v>
      </c>
      <c r="E25" s="6">
        <f t="shared" si="0"/>
        <v>75.156551505853528</v>
      </c>
    </row>
    <row r="26" spans="1:5" s="2" customFormat="1" ht="25.5" x14ac:dyDescent="0.2">
      <c r="A26" s="10" t="s">
        <v>88</v>
      </c>
      <c r="B26" s="13" t="s">
        <v>90</v>
      </c>
      <c r="C26" s="12">
        <f>SUM(C27:C28)</f>
        <v>36975241.783200003</v>
      </c>
      <c r="D26" s="12">
        <f>SUM(D27:D28)</f>
        <v>35672038.514599994</v>
      </c>
      <c r="E26" s="12">
        <f t="shared" si="0"/>
        <v>96.475470596673347</v>
      </c>
    </row>
    <row r="27" spans="1:5" s="9" customFormat="1" x14ac:dyDescent="0.2">
      <c r="A27" s="3" t="s">
        <v>93</v>
      </c>
      <c r="B27" s="4" t="s">
        <v>94</v>
      </c>
      <c r="C27" s="6">
        <v>36948841.783200003</v>
      </c>
      <c r="D27" s="6">
        <v>35639600.514579996</v>
      </c>
      <c r="E27" s="6">
        <f t="shared" si="0"/>
        <v>96.456610801761869</v>
      </c>
    </row>
    <row r="28" spans="1:5" s="9" customFormat="1" ht="25.5" x14ac:dyDescent="0.2">
      <c r="A28" s="3" t="s">
        <v>97</v>
      </c>
      <c r="B28" s="4" t="s">
        <v>98</v>
      </c>
      <c r="C28" s="6">
        <v>26400</v>
      </c>
      <c r="D28" s="6">
        <v>32438.000019999999</v>
      </c>
      <c r="E28" s="6">
        <f t="shared" si="0"/>
        <v>122.87121219696971</v>
      </c>
    </row>
    <row r="29" spans="1:5" s="2" customFormat="1" x14ac:dyDescent="0.2">
      <c r="A29" s="10" t="s">
        <v>101</v>
      </c>
      <c r="B29" s="13" t="s">
        <v>102</v>
      </c>
      <c r="C29" s="12">
        <v>485951.07361000002</v>
      </c>
      <c r="D29" s="12">
        <v>544826.55891000002</v>
      </c>
      <c r="E29" s="12">
        <f t="shared" si="0"/>
        <v>112.11551707513058</v>
      </c>
    </row>
    <row r="30" spans="1:5" s="2" customFormat="1" ht="25.5" x14ac:dyDescent="0.2">
      <c r="A30" s="10" t="s">
        <v>105</v>
      </c>
      <c r="B30" s="13" t="s">
        <v>106</v>
      </c>
      <c r="C30" s="12">
        <v>0</v>
      </c>
      <c r="D30" s="12">
        <v>-5.7863600000000002</v>
      </c>
      <c r="E30" s="12"/>
    </row>
    <row r="31" spans="1:5" s="2" customFormat="1" ht="25.5" x14ac:dyDescent="0.2">
      <c r="A31" s="10" t="s">
        <v>109</v>
      </c>
      <c r="B31" s="13" t="s">
        <v>110</v>
      </c>
      <c r="C31" s="12">
        <f>SUM(C32:C37)+8.41442+211.8691+0</f>
        <v>12301460.109959999</v>
      </c>
      <c r="D31" s="12">
        <f>SUM(D32:D37)+638.97265+12551.09074+0.35332</f>
        <v>13732784.659640001</v>
      </c>
      <c r="E31" s="12">
        <f>D31/C31*100</f>
        <v>111.63540373976512</v>
      </c>
    </row>
    <row r="32" spans="1:5" s="2" customFormat="1" ht="51" x14ac:dyDescent="0.2">
      <c r="A32" s="3" t="s">
        <v>0</v>
      </c>
      <c r="B32" s="4" t="s">
        <v>2</v>
      </c>
      <c r="C32" s="6">
        <v>10857706.23505</v>
      </c>
      <c r="D32" s="6">
        <v>11200686.78929</v>
      </c>
      <c r="E32" s="6">
        <f>D32/C32*100</f>
        <v>103.15886750677427</v>
      </c>
    </row>
    <row r="33" spans="1:5" s="2" customFormat="1" x14ac:dyDescent="0.2">
      <c r="A33" s="3" t="s">
        <v>11</v>
      </c>
      <c r="B33" s="4" t="s">
        <v>12</v>
      </c>
      <c r="C33" s="6">
        <v>0</v>
      </c>
      <c r="D33" s="6">
        <v>958906.09164999996</v>
      </c>
      <c r="E33" s="6"/>
    </row>
    <row r="34" spans="1:5" s="9" customFormat="1" ht="25.5" x14ac:dyDescent="0.2">
      <c r="A34" s="3" t="s">
        <v>13</v>
      </c>
      <c r="B34" s="4" t="s">
        <v>14</v>
      </c>
      <c r="C34" s="6">
        <v>341358.18793000001</v>
      </c>
      <c r="D34" s="6">
        <v>356684.87692000001</v>
      </c>
      <c r="E34" s="6">
        <f t="shared" ref="E34:E46" si="1">D34/C34*100</f>
        <v>104.48991397655969</v>
      </c>
    </row>
    <row r="35" spans="1:5" s="2" customFormat="1" ht="63.75" x14ac:dyDescent="0.2">
      <c r="A35" s="3" t="s">
        <v>15</v>
      </c>
      <c r="B35" s="4" t="s">
        <v>16</v>
      </c>
      <c r="C35" s="6">
        <v>1027536.71742</v>
      </c>
      <c r="D35" s="6">
        <v>1126260.08454</v>
      </c>
      <c r="E35" s="6">
        <f t="shared" si="1"/>
        <v>109.60777025738608</v>
      </c>
    </row>
    <row r="36" spans="1:5" s="2" customFormat="1" x14ac:dyDescent="0.2">
      <c r="A36" s="3" t="s">
        <v>19</v>
      </c>
      <c r="B36" s="4" t="s">
        <v>20</v>
      </c>
      <c r="C36" s="6">
        <v>5035.1205499999996</v>
      </c>
      <c r="D36" s="6">
        <v>4176.8991699999997</v>
      </c>
      <c r="E36" s="6">
        <f t="shared" si="1"/>
        <v>82.955296273889616</v>
      </c>
    </row>
    <row r="37" spans="1:5" s="2" customFormat="1" ht="52.5" customHeight="1" x14ac:dyDescent="0.2">
      <c r="A37" s="3" t="s">
        <v>23</v>
      </c>
      <c r="B37" s="4" t="s">
        <v>24</v>
      </c>
      <c r="C37" s="6">
        <v>69603.565489999994</v>
      </c>
      <c r="D37" s="6">
        <v>72879.501359999995</v>
      </c>
      <c r="E37" s="6">
        <f t="shared" si="1"/>
        <v>104.70656330166112</v>
      </c>
    </row>
    <row r="38" spans="1:5" s="2" customFormat="1" x14ac:dyDescent="0.2">
      <c r="A38" s="10" t="s">
        <v>25</v>
      </c>
      <c r="B38" s="13" t="s">
        <v>27</v>
      </c>
      <c r="C38" s="12">
        <f>SUM(C39:C41)</f>
        <v>4127369.7634000005</v>
      </c>
      <c r="D38" s="12">
        <f>SUM(D39:D41)</f>
        <v>3901934.77061</v>
      </c>
      <c r="E38" s="12">
        <f t="shared" si="1"/>
        <v>94.538047092628446</v>
      </c>
    </row>
    <row r="39" spans="1:5" s="2" customFormat="1" x14ac:dyDescent="0.2">
      <c r="A39" s="3" t="s">
        <v>33</v>
      </c>
      <c r="B39" s="4" t="s">
        <v>34</v>
      </c>
      <c r="C39" s="6">
        <v>478655.64110000001</v>
      </c>
      <c r="D39" s="6">
        <v>776670.33823999995</v>
      </c>
      <c r="E39" s="6">
        <f t="shared" si="1"/>
        <v>162.26077195186323</v>
      </c>
    </row>
    <row r="40" spans="1:5" s="9" customFormat="1" x14ac:dyDescent="0.2">
      <c r="A40" s="3" t="s">
        <v>36</v>
      </c>
      <c r="B40" s="4" t="s">
        <v>38</v>
      </c>
      <c r="C40" s="6">
        <v>3594522.45</v>
      </c>
      <c r="D40" s="6">
        <v>3073538.0223500002</v>
      </c>
      <c r="E40" s="6">
        <f t="shared" si="1"/>
        <v>85.506157357564987</v>
      </c>
    </row>
    <row r="41" spans="1:5" s="2" customFormat="1" x14ac:dyDescent="0.2">
      <c r="A41" s="3" t="s">
        <v>41</v>
      </c>
      <c r="B41" s="4" t="s">
        <v>42</v>
      </c>
      <c r="C41" s="6">
        <v>54191.672299999998</v>
      </c>
      <c r="D41" s="6">
        <v>51726.410020000003</v>
      </c>
      <c r="E41" s="6">
        <f t="shared" si="1"/>
        <v>95.450846642353952</v>
      </c>
    </row>
    <row r="42" spans="1:5" s="2" customFormat="1" ht="25.5" x14ac:dyDescent="0.2">
      <c r="A42" s="10" t="s">
        <v>43</v>
      </c>
      <c r="B42" s="13" t="s">
        <v>44</v>
      </c>
      <c r="C42" s="12">
        <v>1179447.25942</v>
      </c>
      <c r="D42" s="12">
        <v>2157782.6880800002</v>
      </c>
      <c r="E42" s="12">
        <f t="shared" si="1"/>
        <v>182.94863724055813</v>
      </c>
    </row>
    <row r="43" spans="1:5" s="2" customFormat="1" ht="25.5" x14ac:dyDescent="0.2">
      <c r="A43" s="10" t="s">
        <v>47</v>
      </c>
      <c r="B43" s="13" t="s">
        <v>48</v>
      </c>
      <c r="C43" s="12">
        <v>217022.33874000001</v>
      </c>
      <c r="D43" s="12">
        <v>245619.83522000001</v>
      </c>
      <c r="E43" s="12">
        <f t="shared" si="1"/>
        <v>113.1772132979641</v>
      </c>
    </row>
    <row r="44" spans="1:5" s="9" customFormat="1" x14ac:dyDescent="0.2">
      <c r="A44" s="10" t="s">
        <v>51</v>
      </c>
      <c r="B44" s="13" t="s">
        <v>52</v>
      </c>
      <c r="C44" s="12">
        <v>21.7</v>
      </c>
      <c r="D44" s="12">
        <v>16766.105070000001</v>
      </c>
      <c r="E44" s="12">
        <f t="shared" si="1"/>
        <v>77263.157004608307</v>
      </c>
    </row>
    <row r="45" spans="1:5" s="9" customFormat="1" x14ac:dyDescent="0.2">
      <c r="A45" s="10" t="s">
        <v>55</v>
      </c>
      <c r="B45" s="13" t="s">
        <v>56</v>
      </c>
      <c r="C45" s="12">
        <v>985515.35549999995</v>
      </c>
      <c r="D45" s="12">
        <v>1924002.09182</v>
      </c>
      <c r="E45" s="12">
        <f t="shared" si="1"/>
        <v>195.22801761357235</v>
      </c>
    </row>
    <row r="46" spans="1:5" s="9" customFormat="1" x14ac:dyDescent="0.2">
      <c r="A46" s="10" t="s">
        <v>59</v>
      </c>
      <c r="B46" s="13" t="s">
        <v>60</v>
      </c>
      <c r="C46" s="12">
        <v>1505570.8855099999</v>
      </c>
      <c r="D46" s="12">
        <v>1457503.1193200001</v>
      </c>
      <c r="E46" s="12">
        <f t="shared" si="1"/>
        <v>96.807339551221645</v>
      </c>
    </row>
    <row r="47" spans="1:5" s="9" customFormat="1" ht="38.25" x14ac:dyDescent="0.2">
      <c r="A47" s="10" t="s">
        <v>63</v>
      </c>
      <c r="B47" s="13" t="s">
        <v>64</v>
      </c>
      <c r="C47" s="12">
        <v>0</v>
      </c>
      <c r="D47" s="12">
        <v>0</v>
      </c>
      <c r="E47" s="12"/>
    </row>
    <row r="48" spans="1:5" s="9" customFormat="1" x14ac:dyDescent="0.2">
      <c r="A48" s="10" t="s">
        <v>67</v>
      </c>
      <c r="B48" s="13" t="s">
        <v>68</v>
      </c>
      <c r="C48" s="12">
        <f>C49+C57+C58+C59+C60+C61</f>
        <v>124502026.40155001</v>
      </c>
      <c r="D48" s="12">
        <f>D49+D57+D58+D59+D60+D61</f>
        <v>131311869.35183001</v>
      </c>
      <c r="E48" s="12">
        <f>D48/C48*100</f>
        <v>105.4696643477244</v>
      </c>
    </row>
    <row r="49" spans="1:5" s="9" customFormat="1" ht="25.5" x14ac:dyDescent="0.2">
      <c r="A49" s="10" t="s">
        <v>71</v>
      </c>
      <c r="B49" s="13" t="s">
        <v>72</v>
      </c>
      <c r="C49" s="12">
        <f>C50+C54+C55+C56</f>
        <v>99197453.753430009</v>
      </c>
      <c r="D49" s="12">
        <f>D50+D54+D55+D56</f>
        <v>102600473.25547001</v>
      </c>
      <c r="E49" s="12">
        <f>D49/C49*100</f>
        <v>103.43055126243333</v>
      </c>
    </row>
    <row r="50" spans="1:5" s="9" customFormat="1" x14ac:dyDescent="0.2">
      <c r="A50" s="3" t="s">
        <v>75</v>
      </c>
      <c r="B50" s="4" t="s">
        <v>76</v>
      </c>
      <c r="C50" s="6">
        <f>SUM(C51:C53)</f>
        <v>66545176.399999999</v>
      </c>
      <c r="D50" s="6">
        <f>SUM(D51:D53)</f>
        <v>66705677.600000001</v>
      </c>
      <c r="E50" s="6">
        <f>D50/C50*100</f>
        <v>100.24119133599592</v>
      </c>
    </row>
    <row r="51" spans="1:5" s="9" customFormat="1" ht="25.5" x14ac:dyDescent="0.2">
      <c r="A51" s="3" t="s">
        <v>80</v>
      </c>
      <c r="B51" s="4" t="s">
        <v>82</v>
      </c>
      <c r="C51" s="6">
        <v>63355544.399999999</v>
      </c>
      <c r="D51" s="6">
        <v>63355544.399999999</v>
      </c>
      <c r="E51" s="6">
        <f>D51/C51*100</f>
        <v>100</v>
      </c>
    </row>
    <row r="52" spans="1:5" s="2" customFormat="1" ht="38.25" x14ac:dyDescent="0.2">
      <c r="A52" s="3" t="s">
        <v>83</v>
      </c>
      <c r="B52" s="4" t="s">
        <v>85</v>
      </c>
      <c r="C52" s="6">
        <v>3189632</v>
      </c>
      <c r="D52" s="6">
        <v>3189632</v>
      </c>
      <c r="E52" s="6">
        <f>D52/C52*100</f>
        <v>100</v>
      </c>
    </row>
    <row r="53" spans="1:5" s="2" customFormat="1" ht="38.25" x14ac:dyDescent="0.2">
      <c r="A53" s="14" t="s">
        <v>87</v>
      </c>
      <c r="B53" s="4" t="s">
        <v>89</v>
      </c>
      <c r="C53" s="6">
        <v>0</v>
      </c>
      <c r="D53" s="6">
        <v>160501.20000000001</v>
      </c>
      <c r="E53" s="6"/>
    </row>
    <row r="54" spans="1:5" s="2" customFormat="1" ht="25.5" x14ac:dyDescent="0.2">
      <c r="A54" s="3" t="s">
        <v>91</v>
      </c>
      <c r="B54" s="4" t="s">
        <v>92</v>
      </c>
      <c r="C54" s="6">
        <v>26290975.100000001</v>
      </c>
      <c r="D54" s="6">
        <v>24938930.366300002</v>
      </c>
      <c r="E54" s="6">
        <f t="shared" ref="E54:E61" si="2">D54/C54*100</f>
        <v>94.857380798706089</v>
      </c>
    </row>
    <row r="55" spans="1:5" s="2" customFormat="1" x14ac:dyDescent="0.2">
      <c r="A55" s="3" t="s">
        <v>95</v>
      </c>
      <c r="B55" s="4" t="s">
        <v>96</v>
      </c>
      <c r="C55" s="6">
        <v>4414128.7</v>
      </c>
      <c r="D55" s="6">
        <v>7001963.9871199997</v>
      </c>
      <c r="E55" s="6">
        <f t="shared" si="2"/>
        <v>158.62618566422859</v>
      </c>
    </row>
    <row r="56" spans="1:5" s="2" customFormat="1" x14ac:dyDescent="0.2">
      <c r="A56" s="3" t="s">
        <v>99</v>
      </c>
      <c r="B56" s="4" t="s">
        <v>100</v>
      </c>
      <c r="C56" s="6">
        <v>1947173.5534300001</v>
      </c>
      <c r="D56" s="6">
        <v>3953901.3020500001</v>
      </c>
      <c r="E56" s="6">
        <f t="shared" si="2"/>
        <v>203.05849445649534</v>
      </c>
    </row>
    <row r="57" spans="1:5" s="2" customFormat="1" ht="25.5" x14ac:dyDescent="0.2">
      <c r="A57" s="10" t="s">
        <v>103</v>
      </c>
      <c r="B57" s="13" t="s">
        <v>104</v>
      </c>
      <c r="C57" s="12">
        <v>12630862.477460001</v>
      </c>
      <c r="D57" s="12">
        <v>15376333.029689999</v>
      </c>
      <c r="E57" s="12">
        <f t="shared" si="2"/>
        <v>121.73620809449346</v>
      </c>
    </row>
    <row r="58" spans="1:5" s="2" customFormat="1" ht="25.5" x14ac:dyDescent="0.2">
      <c r="A58" s="10" t="s">
        <v>107</v>
      </c>
      <c r="B58" s="13" t="s">
        <v>108</v>
      </c>
      <c r="C58" s="12">
        <v>10004717.5052</v>
      </c>
      <c r="D58" s="12">
        <v>9744089.2522299998</v>
      </c>
      <c r="E58" s="12">
        <f t="shared" si="2"/>
        <v>97.394946405687733</v>
      </c>
    </row>
    <row r="59" spans="1:5" s="2" customFormat="1" x14ac:dyDescent="0.2">
      <c r="A59" s="10" t="s">
        <v>111</v>
      </c>
      <c r="B59" s="13" t="s">
        <v>112</v>
      </c>
      <c r="C59" s="12">
        <v>2083327.03452</v>
      </c>
      <c r="D59" s="12">
        <v>2127751.8782500001</v>
      </c>
      <c r="E59" s="12">
        <f t="shared" si="2"/>
        <v>102.13239894619981</v>
      </c>
    </row>
    <row r="60" spans="1:5" s="2" customFormat="1" ht="78.75" customHeight="1" x14ac:dyDescent="0.2">
      <c r="A60" s="10" t="s">
        <v>115</v>
      </c>
      <c r="B60" s="13" t="s">
        <v>116</v>
      </c>
      <c r="C60" s="12">
        <v>593945.21045999997</v>
      </c>
      <c r="D60" s="12">
        <v>1839769.2489799999</v>
      </c>
      <c r="E60" s="12">
        <f t="shared" si="2"/>
        <v>309.75403397143845</v>
      </c>
    </row>
    <row r="61" spans="1:5" s="2" customFormat="1" ht="38.25" x14ac:dyDescent="0.2">
      <c r="A61" s="10" t="s">
        <v>113</v>
      </c>
      <c r="B61" s="13" t="s">
        <v>114</v>
      </c>
      <c r="C61" s="12">
        <v>-8279.5795199999993</v>
      </c>
      <c r="D61" s="12">
        <v>-376547.31279</v>
      </c>
      <c r="E61" s="12">
        <f t="shared" si="2"/>
        <v>4547.903814202391</v>
      </c>
    </row>
    <row r="62" spans="1:5" ht="36" customHeight="1" x14ac:dyDescent="0.25">
      <c r="C62" s="15"/>
    </row>
  </sheetData>
  <mergeCells count="6">
    <mergeCell ref="C4:C6"/>
    <mergeCell ref="D4:D6"/>
    <mergeCell ref="E4:E6"/>
    <mergeCell ref="B4:B6"/>
    <mergeCell ref="A1:E1"/>
    <mergeCell ref="A4:A6"/>
  </mergeCells>
  <pageMargins left="0.78740155696868896" right="0.51181101799011197" top="0.51181101799011197" bottom="0.51181101799011197" header="0.31496062874794001" footer="0.31496062874794001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61" workbookViewId="0">
      <selection activeCell="D8" sqref="D8"/>
    </sheetView>
  </sheetViews>
  <sheetFormatPr defaultColWidth="9" defaultRowHeight="12.75" x14ac:dyDescent="0.25"/>
  <cols>
    <col min="1" max="1" width="6.28515625" customWidth="1"/>
    <col min="2" max="2" width="41.28515625" customWidth="1"/>
    <col min="3" max="3" width="17.28515625" customWidth="1"/>
    <col min="4" max="4" width="15.5703125" customWidth="1"/>
  </cols>
  <sheetData>
    <row r="1" spans="1:5" x14ac:dyDescent="0.2">
      <c r="A1" s="36" t="s">
        <v>118</v>
      </c>
      <c r="B1" s="36"/>
      <c r="C1" s="36"/>
      <c r="D1" s="36"/>
      <c r="E1" s="36"/>
    </row>
    <row r="2" spans="1:5" x14ac:dyDescent="0.2">
      <c r="A2" s="16"/>
      <c r="B2" s="17"/>
      <c r="C2" s="18"/>
      <c r="D2" s="18"/>
      <c r="E2" s="18"/>
    </row>
    <row r="3" spans="1:5" x14ac:dyDescent="0.2">
      <c r="A3" s="19"/>
      <c r="B3" s="20"/>
      <c r="C3" s="21"/>
      <c r="D3" s="21"/>
      <c r="E3" s="21" t="s">
        <v>120</v>
      </c>
    </row>
    <row r="4" spans="1:5" ht="38.25" x14ac:dyDescent="0.25">
      <c r="A4" s="53" t="s">
        <v>121</v>
      </c>
      <c r="B4" s="54" t="s">
        <v>5</v>
      </c>
      <c r="C4" s="55" t="s">
        <v>122</v>
      </c>
      <c r="D4" s="56" t="s">
        <v>123</v>
      </c>
      <c r="E4" s="55" t="s">
        <v>124</v>
      </c>
    </row>
    <row r="5" spans="1:5" x14ac:dyDescent="0.25">
      <c r="A5" s="57" t="s">
        <v>125</v>
      </c>
      <c r="B5" s="58" t="s">
        <v>127</v>
      </c>
      <c r="C5" s="59">
        <f>SUM(C6:C16)</f>
        <v>28192098.211489998</v>
      </c>
      <c r="D5" s="59">
        <f>SUM(D6:D16)</f>
        <v>26466142.387049999</v>
      </c>
      <c r="E5" s="60">
        <f t="shared" ref="E5:E13" si="0">D5/C5*100</f>
        <v>93.877873823039664</v>
      </c>
    </row>
    <row r="6" spans="1:5" ht="38.25" x14ac:dyDescent="0.25">
      <c r="A6" s="61" t="s">
        <v>131</v>
      </c>
      <c r="B6" s="62" t="s">
        <v>132</v>
      </c>
      <c r="C6" s="63">
        <v>1284473.5705200001</v>
      </c>
      <c r="D6" s="63">
        <v>1266373.40081</v>
      </c>
      <c r="E6" s="64">
        <f t="shared" si="0"/>
        <v>98.590849191029093</v>
      </c>
    </row>
    <row r="7" spans="1:5" ht="51" x14ac:dyDescent="0.25">
      <c r="A7" s="61" t="s">
        <v>135</v>
      </c>
      <c r="B7" s="62" t="s">
        <v>136</v>
      </c>
      <c r="C7" s="63">
        <v>918149.30113000004</v>
      </c>
      <c r="D7" s="63">
        <v>904448.75176999997</v>
      </c>
      <c r="E7" s="64">
        <f t="shared" si="0"/>
        <v>98.507808115397097</v>
      </c>
    </row>
    <row r="8" spans="1:5" ht="51" x14ac:dyDescent="0.25">
      <c r="A8" s="61" t="s">
        <v>139</v>
      </c>
      <c r="B8" s="62" t="s">
        <v>140</v>
      </c>
      <c r="C8" s="63">
        <v>6841078.1377999997</v>
      </c>
      <c r="D8" s="63">
        <v>6599807.6864099996</v>
      </c>
      <c r="E8" s="64">
        <f t="shared" si="0"/>
        <v>96.473210120830615</v>
      </c>
    </row>
    <row r="9" spans="1:5" x14ac:dyDescent="0.25">
      <c r="A9" s="61" t="s">
        <v>143</v>
      </c>
      <c r="B9" s="62" t="s">
        <v>144</v>
      </c>
      <c r="C9" s="63">
        <v>650532.79280000005</v>
      </c>
      <c r="D9" s="63">
        <v>644156.63500999997</v>
      </c>
      <c r="E9" s="64">
        <f t="shared" si="0"/>
        <v>99.019856053288862</v>
      </c>
    </row>
    <row r="10" spans="1:5" ht="38.25" x14ac:dyDescent="0.25">
      <c r="A10" s="61" t="s">
        <v>147</v>
      </c>
      <c r="B10" s="62" t="s">
        <v>148</v>
      </c>
      <c r="C10" s="63">
        <v>1901575.702</v>
      </c>
      <c r="D10" s="63">
        <v>1867473.02256</v>
      </c>
      <c r="E10" s="64">
        <f t="shared" si="0"/>
        <v>98.206609423746187</v>
      </c>
    </row>
    <row r="11" spans="1:5" ht="25.5" x14ac:dyDescent="0.25">
      <c r="A11" s="61" t="s">
        <v>151</v>
      </c>
      <c r="B11" s="62" t="s">
        <v>152</v>
      </c>
      <c r="C11" s="63">
        <v>395910.37348000001</v>
      </c>
      <c r="D11" s="63">
        <v>394415.02620000002</v>
      </c>
      <c r="E11" s="64">
        <f t="shared" si="0"/>
        <v>99.622301566171132</v>
      </c>
    </row>
    <row r="12" spans="1:5" ht="25.5" x14ac:dyDescent="0.25">
      <c r="A12" s="61" t="s">
        <v>155</v>
      </c>
      <c r="B12" s="62" t="s">
        <v>156</v>
      </c>
      <c r="C12" s="63">
        <v>2907.7</v>
      </c>
      <c r="D12" s="63">
        <v>2907.7</v>
      </c>
      <c r="E12" s="64">
        <f t="shared" si="0"/>
        <v>100</v>
      </c>
    </row>
    <row r="13" spans="1:5" x14ac:dyDescent="0.25">
      <c r="A13" s="61" t="s">
        <v>159</v>
      </c>
      <c r="B13" s="62" t="s">
        <v>160</v>
      </c>
      <c r="C13" s="63">
        <v>386400.86433999997</v>
      </c>
      <c r="D13" s="63">
        <v>386400.86433999997</v>
      </c>
      <c r="E13" s="64">
        <f t="shared" si="0"/>
        <v>100</v>
      </c>
    </row>
    <row r="14" spans="1:5" x14ac:dyDescent="0.25">
      <c r="A14" s="61" t="s">
        <v>163</v>
      </c>
      <c r="B14" s="62" t="s">
        <v>164</v>
      </c>
      <c r="C14" s="63">
        <v>156381.61171</v>
      </c>
      <c r="D14" s="63">
        <v>0</v>
      </c>
      <c r="E14" s="64"/>
    </row>
    <row r="15" spans="1:5" ht="25.5" x14ac:dyDescent="0.25">
      <c r="A15" s="61" t="s">
        <v>167</v>
      </c>
      <c r="B15" s="62" t="s">
        <v>168</v>
      </c>
      <c r="C15" s="63">
        <v>16396.778409999999</v>
      </c>
      <c r="D15" s="63">
        <v>16396.778409999999</v>
      </c>
      <c r="E15" s="64">
        <f>D15/C15*100</f>
        <v>100</v>
      </c>
    </row>
    <row r="16" spans="1:5" x14ac:dyDescent="0.25">
      <c r="A16" s="61" t="s">
        <v>169</v>
      </c>
      <c r="B16" s="62" t="s">
        <v>170</v>
      </c>
      <c r="C16" s="63">
        <v>15638291.3793</v>
      </c>
      <c r="D16" s="63">
        <v>14383762.521539999</v>
      </c>
      <c r="E16" s="64">
        <f>D16/C16*100</f>
        <v>91.977839347458456</v>
      </c>
    </row>
    <row r="17" spans="1:5" x14ac:dyDescent="0.25">
      <c r="A17" s="65" t="s">
        <v>173</v>
      </c>
      <c r="B17" s="58" t="s">
        <v>174</v>
      </c>
      <c r="C17" s="59">
        <f>C18+C19+C20</f>
        <v>1941949.74021</v>
      </c>
      <c r="D17" s="59">
        <f>D18+D19+D20</f>
        <v>1935524.1769300001</v>
      </c>
      <c r="E17" s="60">
        <f>D17/C17*100</f>
        <v>99.669117941265313</v>
      </c>
    </row>
    <row r="18" spans="1:5" x14ac:dyDescent="0.25">
      <c r="A18" s="66" t="s">
        <v>179</v>
      </c>
      <c r="B18" s="62" t="s">
        <v>180</v>
      </c>
      <c r="C18" s="63">
        <v>1926550.01871</v>
      </c>
      <c r="D18" s="63">
        <v>1920911.00288</v>
      </c>
      <c r="E18" s="64">
        <f>D18/C18*100</f>
        <v>99.707299796255697</v>
      </c>
    </row>
    <row r="19" spans="1:5" x14ac:dyDescent="0.25">
      <c r="A19" s="66" t="s">
        <v>183</v>
      </c>
      <c r="B19" s="62" t="s">
        <v>184</v>
      </c>
      <c r="C19" s="63">
        <v>10662.972</v>
      </c>
      <c r="D19" s="63">
        <v>9948.6425500000005</v>
      </c>
      <c r="E19" s="64">
        <f>D19/C19*100</f>
        <v>93.300840985046207</v>
      </c>
    </row>
    <row r="20" spans="1:5" ht="25.5" x14ac:dyDescent="0.25">
      <c r="A20" s="66" t="s">
        <v>185</v>
      </c>
      <c r="B20" s="62" t="s">
        <v>187</v>
      </c>
      <c r="C20" s="63">
        <v>4736.7494999999999</v>
      </c>
      <c r="D20" s="63">
        <v>4664.5315000000001</v>
      </c>
      <c r="E20" s="64"/>
    </row>
    <row r="21" spans="1:5" ht="25.5" x14ac:dyDescent="0.25">
      <c r="A21" s="65" t="s">
        <v>189</v>
      </c>
      <c r="B21" s="58" t="s">
        <v>190</v>
      </c>
      <c r="C21" s="59">
        <f>SUM(C22:C25)</f>
        <v>6465880.9647700004</v>
      </c>
      <c r="D21" s="59">
        <f>SUM(D22:D25)</f>
        <v>6250759.0418400001</v>
      </c>
      <c r="E21" s="60">
        <f t="shared" ref="E21:E52" si="1">D21/C21*100</f>
        <v>96.672968090471912</v>
      </c>
    </row>
    <row r="22" spans="1:5" x14ac:dyDescent="0.25">
      <c r="A22" s="66" t="s">
        <v>195</v>
      </c>
      <c r="B22" s="62" t="s">
        <v>196</v>
      </c>
      <c r="C22" s="63">
        <v>172404.69737000001</v>
      </c>
      <c r="D22" s="63">
        <v>172127.13652999999</v>
      </c>
      <c r="E22" s="64">
        <f t="shared" si="1"/>
        <v>99.839006219532209</v>
      </c>
    </row>
    <row r="23" spans="1:5" x14ac:dyDescent="0.25">
      <c r="A23" s="66" t="s">
        <v>199</v>
      </c>
      <c r="B23" s="62" t="s">
        <v>200</v>
      </c>
      <c r="C23" s="63">
        <v>559814.99526</v>
      </c>
      <c r="D23" s="63">
        <v>534746.58166999999</v>
      </c>
      <c r="E23" s="64">
        <f t="shared" si="1"/>
        <v>95.522018202038822</v>
      </c>
    </row>
    <row r="24" spans="1:5" ht="38.25" x14ac:dyDescent="0.25">
      <c r="A24" s="66" t="s">
        <v>203</v>
      </c>
      <c r="B24" s="62" t="s">
        <v>204</v>
      </c>
      <c r="C24" s="63">
        <v>5486680.3794299997</v>
      </c>
      <c r="D24" s="63">
        <v>5364076.2039700001</v>
      </c>
      <c r="E24" s="64">
        <f t="shared" si="1"/>
        <v>97.76542158497783</v>
      </c>
    </row>
    <row r="25" spans="1:5" ht="38.25" x14ac:dyDescent="0.25">
      <c r="A25" s="66" t="s">
        <v>207</v>
      </c>
      <c r="B25" s="62" t="s">
        <v>208</v>
      </c>
      <c r="C25" s="63">
        <v>246980.89270999999</v>
      </c>
      <c r="D25" s="63">
        <v>179809.11966999999</v>
      </c>
      <c r="E25" s="64">
        <f t="shared" si="1"/>
        <v>72.80284628379259</v>
      </c>
    </row>
    <row r="26" spans="1:5" x14ac:dyDescent="0.25">
      <c r="A26" s="65" t="s">
        <v>211</v>
      </c>
      <c r="B26" s="58" t="s">
        <v>212</v>
      </c>
      <c r="C26" s="59">
        <f>SUM(C27:C37)</f>
        <v>71005264.608689994</v>
      </c>
      <c r="D26" s="59">
        <f>SUM(D27:D37)</f>
        <v>69692749.779540002</v>
      </c>
      <c r="E26" s="60">
        <f t="shared" si="1"/>
        <v>98.15152462795082</v>
      </c>
    </row>
    <row r="27" spans="1:5" x14ac:dyDescent="0.25">
      <c r="A27" s="66" t="s">
        <v>216</v>
      </c>
      <c r="B27" s="62" t="s">
        <v>218</v>
      </c>
      <c r="C27" s="63">
        <v>1337309.4570800001</v>
      </c>
      <c r="D27" s="63">
        <v>1335571.4500599999</v>
      </c>
      <c r="E27" s="64">
        <f t="shared" si="1"/>
        <v>99.870037035123119</v>
      </c>
    </row>
    <row r="28" spans="1:5" x14ac:dyDescent="0.25">
      <c r="A28" s="66" t="s">
        <v>220</v>
      </c>
      <c r="B28" s="62" t="s">
        <v>222</v>
      </c>
      <c r="C28" s="63">
        <v>11740051.53864</v>
      </c>
      <c r="D28" s="63">
        <v>11714927.879380001</v>
      </c>
      <c r="E28" s="64">
        <f t="shared" si="1"/>
        <v>99.786000434688816</v>
      </c>
    </row>
    <row r="29" spans="1:5" x14ac:dyDescent="0.25">
      <c r="A29" s="66" t="s">
        <v>223</v>
      </c>
      <c r="B29" s="62" t="s">
        <v>224</v>
      </c>
      <c r="C29" s="63">
        <v>86525</v>
      </c>
      <c r="D29" s="63">
        <v>86525</v>
      </c>
      <c r="E29" s="64">
        <f t="shared" si="1"/>
        <v>100</v>
      </c>
    </row>
    <row r="30" spans="1:5" x14ac:dyDescent="0.25">
      <c r="A30" s="66" t="s">
        <v>227</v>
      </c>
      <c r="B30" s="62" t="s">
        <v>228</v>
      </c>
      <c r="C30" s="63">
        <v>16560630.13046</v>
      </c>
      <c r="D30" s="63">
        <v>16406729.37617</v>
      </c>
      <c r="E30" s="64">
        <f t="shared" si="1"/>
        <v>99.070682980794729</v>
      </c>
    </row>
    <row r="31" spans="1:5" x14ac:dyDescent="0.25">
      <c r="A31" s="66" t="s">
        <v>231</v>
      </c>
      <c r="B31" s="62" t="s">
        <v>232</v>
      </c>
      <c r="C31" s="63">
        <v>344921.27179000003</v>
      </c>
      <c r="D31" s="63">
        <v>304300.65354000003</v>
      </c>
      <c r="E31" s="64">
        <f t="shared" si="1"/>
        <v>88.223220319467217</v>
      </c>
    </row>
    <row r="32" spans="1:5" x14ac:dyDescent="0.25">
      <c r="A32" s="66" t="s">
        <v>235</v>
      </c>
      <c r="B32" s="62" t="s">
        <v>236</v>
      </c>
      <c r="C32" s="63">
        <v>6435222.5026399996</v>
      </c>
      <c r="D32" s="63">
        <v>6405807.33519</v>
      </c>
      <c r="E32" s="64">
        <f t="shared" si="1"/>
        <v>99.542903645710268</v>
      </c>
    </row>
    <row r="33" spans="1:5" x14ac:dyDescent="0.25">
      <c r="A33" s="66" t="s">
        <v>239</v>
      </c>
      <c r="B33" s="62" t="s">
        <v>241</v>
      </c>
      <c r="C33" s="63">
        <v>5852040.9042800004</v>
      </c>
      <c r="D33" s="63">
        <v>5801002.4794100001</v>
      </c>
      <c r="E33" s="64">
        <f t="shared" si="1"/>
        <v>99.127852561100994</v>
      </c>
    </row>
    <row r="34" spans="1:5" x14ac:dyDescent="0.25">
      <c r="A34" s="66" t="s">
        <v>243</v>
      </c>
      <c r="B34" s="62" t="s">
        <v>245</v>
      </c>
      <c r="C34" s="63">
        <v>22885478.197069999</v>
      </c>
      <c r="D34" s="63">
        <v>22030365.122699998</v>
      </c>
      <c r="E34" s="64">
        <f t="shared" si="1"/>
        <v>96.26351231551071</v>
      </c>
    </row>
    <row r="35" spans="1:5" x14ac:dyDescent="0.25">
      <c r="A35" s="66" t="s">
        <v>248</v>
      </c>
      <c r="B35" s="62" t="s">
        <v>249</v>
      </c>
      <c r="C35" s="63">
        <v>1315835.71582</v>
      </c>
      <c r="D35" s="63">
        <v>1305678.3686200001</v>
      </c>
      <c r="E35" s="64">
        <f t="shared" si="1"/>
        <v>99.22806874157007</v>
      </c>
    </row>
    <row r="36" spans="1:5" ht="25.5" x14ac:dyDescent="0.25">
      <c r="A36" s="66" t="s">
        <v>251</v>
      </c>
      <c r="B36" s="62" t="s">
        <v>252</v>
      </c>
      <c r="C36" s="63">
        <v>3400</v>
      </c>
      <c r="D36" s="63">
        <v>3400</v>
      </c>
      <c r="E36" s="64">
        <f t="shared" si="1"/>
        <v>100</v>
      </c>
    </row>
    <row r="37" spans="1:5" ht="25.5" x14ac:dyDescent="0.25">
      <c r="A37" s="66" t="s">
        <v>255</v>
      </c>
      <c r="B37" s="62" t="s">
        <v>256</v>
      </c>
      <c r="C37" s="63">
        <v>4443849.8909099996</v>
      </c>
      <c r="D37" s="63">
        <v>4298442.1144700004</v>
      </c>
      <c r="E37" s="64">
        <f t="shared" si="1"/>
        <v>96.727887304712198</v>
      </c>
    </row>
    <row r="38" spans="1:5" ht="25.5" x14ac:dyDescent="0.25">
      <c r="A38" s="65" t="s">
        <v>259</v>
      </c>
      <c r="B38" s="58" t="s">
        <v>260</v>
      </c>
      <c r="C38" s="59">
        <f>SUM(C39:C42)</f>
        <v>69345043.042750016</v>
      </c>
      <c r="D38" s="59">
        <f>SUM(D39:D42)</f>
        <v>65347259.013559997</v>
      </c>
      <c r="E38" s="60">
        <f t="shared" si="1"/>
        <v>94.234939003894695</v>
      </c>
    </row>
    <row r="39" spans="1:5" x14ac:dyDescent="0.25">
      <c r="A39" s="66" t="s">
        <v>265</v>
      </c>
      <c r="B39" s="62" t="s">
        <v>266</v>
      </c>
      <c r="C39" s="67">
        <v>23985541.31433</v>
      </c>
      <c r="D39" s="67">
        <v>21351345.43155</v>
      </c>
      <c r="E39" s="68">
        <f t="shared" si="1"/>
        <v>89.017567507612526</v>
      </c>
    </row>
    <row r="40" spans="1:5" x14ac:dyDescent="0.25">
      <c r="A40" s="66" t="s">
        <v>269</v>
      </c>
      <c r="B40" s="62" t="s">
        <v>270</v>
      </c>
      <c r="C40" s="67">
        <v>36600482.958400004</v>
      </c>
      <c r="D40" s="67">
        <v>36348822.197980002</v>
      </c>
      <c r="E40" s="68">
        <f t="shared" si="1"/>
        <v>99.312411367068464</v>
      </c>
    </row>
    <row r="41" spans="1:5" x14ac:dyDescent="0.25">
      <c r="A41" s="66" t="s">
        <v>271</v>
      </c>
      <c r="B41" s="62" t="s">
        <v>273</v>
      </c>
      <c r="C41" s="67">
        <v>7074504.5712599996</v>
      </c>
      <c r="D41" s="67">
        <v>6134945.8144199997</v>
      </c>
      <c r="E41" s="68">
        <f t="shared" si="1"/>
        <v>86.719087571772391</v>
      </c>
    </row>
    <row r="42" spans="1:5" ht="25.5" x14ac:dyDescent="0.25">
      <c r="A42" s="66" t="s">
        <v>275</v>
      </c>
      <c r="B42" s="62" t="s">
        <v>277</v>
      </c>
      <c r="C42" s="67">
        <v>1684514.1987600001</v>
      </c>
      <c r="D42" s="67">
        <v>1512145.5696099999</v>
      </c>
      <c r="E42" s="68">
        <f t="shared" si="1"/>
        <v>89.767457628028097</v>
      </c>
    </row>
    <row r="43" spans="1:5" x14ac:dyDescent="0.25">
      <c r="A43" s="65" t="s">
        <v>279</v>
      </c>
      <c r="B43" s="58" t="s">
        <v>281</v>
      </c>
      <c r="C43" s="59">
        <f>SUM(C44:C47)</f>
        <v>1603335.08788</v>
      </c>
      <c r="D43" s="59">
        <f>SUM(D44:D47)</f>
        <v>1391936.8230900001</v>
      </c>
      <c r="E43" s="60">
        <f t="shared" si="1"/>
        <v>86.81509146852639</v>
      </c>
    </row>
    <row r="44" spans="1:5" x14ac:dyDescent="0.25">
      <c r="A44" s="66" t="s">
        <v>285</v>
      </c>
      <c r="B44" s="62" t="s">
        <v>286</v>
      </c>
      <c r="C44" s="67">
        <v>37319.199379999998</v>
      </c>
      <c r="D44" s="67">
        <v>4540.9625100000003</v>
      </c>
      <c r="E44" s="68">
        <f t="shared" si="1"/>
        <v>12.16789905850333</v>
      </c>
    </row>
    <row r="45" spans="1:5" ht="25.5" x14ac:dyDescent="0.25">
      <c r="A45" s="66" t="s">
        <v>287</v>
      </c>
      <c r="B45" s="62" t="s">
        <v>289</v>
      </c>
      <c r="C45" s="67">
        <v>869789.56295000005</v>
      </c>
      <c r="D45" s="67">
        <v>828364.87522000005</v>
      </c>
      <c r="E45" s="68">
        <f t="shared" si="1"/>
        <v>95.237389652101257</v>
      </c>
    </row>
    <row r="46" spans="1:5" ht="25.5" x14ac:dyDescent="0.25">
      <c r="A46" s="66" t="s">
        <v>117</v>
      </c>
      <c r="B46" s="62" t="s">
        <v>119</v>
      </c>
      <c r="C46" s="67">
        <v>1399.771</v>
      </c>
      <c r="D46" s="67">
        <v>1399.771</v>
      </c>
      <c r="E46" s="68">
        <f t="shared" si="1"/>
        <v>100</v>
      </c>
    </row>
    <row r="47" spans="1:5" ht="25.5" x14ac:dyDescent="0.25">
      <c r="A47" s="66" t="s">
        <v>126</v>
      </c>
      <c r="B47" s="62" t="s">
        <v>128</v>
      </c>
      <c r="C47" s="67">
        <v>694826.55455</v>
      </c>
      <c r="D47" s="67">
        <v>557631.21435999998</v>
      </c>
      <c r="E47" s="68">
        <f t="shared" si="1"/>
        <v>80.254735618322229</v>
      </c>
    </row>
    <row r="48" spans="1:5" x14ac:dyDescent="0.25">
      <c r="A48" s="65" t="s">
        <v>129</v>
      </c>
      <c r="B48" s="58" t="s">
        <v>130</v>
      </c>
      <c r="C48" s="59">
        <f>SUM(C49:C56)</f>
        <v>121737392.93822998</v>
      </c>
      <c r="D48" s="59">
        <f>SUM(D49:D56)</f>
        <v>119723215.24459998</v>
      </c>
      <c r="E48" s="60">
        <f t="shared" si="1"/>
        <v>98.345473280627914</v>
      </c>
    </row>
    <row r="49" spans="1:5" x14ac:dyDescent="0.25">
      <c r="A49" s="66" t="s">
        <v>133</v>
      </c>
      <c r="B49" s="62" t="s">
        <v>134</v>
      </c>
      <c r="C49" s="67">
        <v>28246283.24746</v>
      </c>
      <c r="D49" s="67">
        <v>27783431.09482</v>
      </c>
      <c r="E49" s="68">
        <f t="shared" si="1"/>
        <v>98.361369711600474</v>
      </c>
    </row>
    <row r="50" spans="1:5" x14ac:dyDescent="0.25">
      <c r="A50" s="66" t="s">
        <v>137</v>
      </c>
      <c r="B50" s="62" t="s">
        <v>138</v>
      </c>
      <c r="C50" s="67">
        <v>68167459.572209999</v>
      </c>
      <c r="D50" s="67">
        <v>67104293.302649997</v>
      </c>
      <c r="E50" s="68">
        <f t="shared" si="1"/>
        <v>98.440361022352917</v>
      </c>
    </row>
    <row r="51" spans="1:5" x14ac:dyDescent="0.25">
      <c r="A51" s="66" t="s">
        <v>141</v>
      </c>
      <c r="B51" s="62" t="s">
        <v>142</v>
      </c>
      <c r="C51" s="67">
        <v>10737963.897299999</v>
      </c>
      <c r="D51" s="67">
        <v>10344896.908369999</v>
      </c>
      <c r="E51" s="68">
        <f t="shared" si="1"/>
        <v>96.339464420914709</v>
      </c>
    </row>
    <row r="52" spans="1:5" x14ac:dyDescent="0.25">
      <c r="A52" s="66" t="s">
        <v>145</v>
      </c>
      <c r="B52" s="62" t="s">
        <v>146</v>
      </c>
      <c r="C52" s="67">
        <v>7745090.8610500004</v>
      </c>
      <c r="D52" s="67">
        <v>7742941.53419</v>
      </c>
      <c r="E52" s="68">
        <f t="shared" si="1"/>
        <v>99.972249171784284</v>
      </c>
    </row>
    <row r="53" spans="1:5" ht="25.5" x14ac:dyDescent="0.25">
      <c r="A53" s="66" t="s">
        <v>149</v>
      </c>
      <c r="B53" s="62" t="s">
        <v>150</v>
      </c>
      <c r="C53" s="67">
        <v>96167.305089999994</v>
      </c>
      <c r="D53" s="67">
        <v>94547.336580000003</v>
      </c>
      <c r="E53" s="68">
        <f t="shared" ref="E53:E84" si="2">D53/C53*100</f>
        <v>98.315468538414478</v>
      </c>
    </row>
    <row r="54" spans="1:5" x14ac:dyDescent="0.25">
      <c r="A54" s="66" t="s">
        <v>153</v>
      </c>
      <c r="B54" s="62" t="s">
        <v>154</v>
      </c>
      <c r="C54" s="67">
        <v>348388.73616999999</v>
      </c>
      <c r="D54" s="67">
        <v>348388.73616999999</v>
      </c>
      <c r="E54" s="68">
        <f t="shared" si="2"/>
        <v>100</v>
      </c>
    </row>
    <row r="55" spans="1:5" x14ac:dyDescent="0.25">
      <c r="A55" s="66" t="s">
        <v>157</v>
      </c>
      <c r="B55" s="62" t="s">
        <v>158</v>
      </c>
      <c r="C55" s="67">
        <v>801458.93836999999</v>
      </c>
      <c r="D55" s="67">
        <v>789401.70489000005</v>
      </c>
      <c r="E55" s="68">
        <f t="shared" si="2"/>
        <v>98.4955893679941</v>
      </c>
    </row>
    <row r="56" spans="1:5" x14ac:dyDescent="0.25">
      <c r="A56" s="66" t="s">
        <v>161</v>
      </c>
      <c r="B56" s="62" t="s">
        <v>162</v>
      </c>
      <c r="C56" s="67">
        <v>5594580.3805799996</v>
      </c>
      <c r="D56" s="67">
        <v>5515314.6269300003</v>
      </c>
      <c r="E56" s="68">
        <f t="shared" si="2"/>
        <v>98.583168919600325</v>
      </c>
    </row>
    <row r="57" spans="1:5" x14ac:dyDescent="0.25">
      <c r="A57" s="65" t="s">
        <v>165</v>
      </c>
      <c r="B57" s="58" t="s">
        <v>166</v>
      </c>
      <c r="C57" s="59">
        <f>SUM(C58:C60)</f>
        <v>21950326.165809996</v>
      </c>
      <c r="D57" s="59">
        <f>SUM(D58:D60)</f>
        <v>21335085.481059998</v>
      </c>
      <c r="E57" s="60">
        <f t="shared" si="2"/>
        <v>97.197122812196284</v>
      </c>
    </row>
    <row r="58" spans="1:5" x14ac:dyDescent="0.25">
      <c r="A58" s="66" t="s">
        <v>171</v>
      </c>
      <c r="B58" s="62" t="s">
        <v>172</v>
      </c>
      <c r="C58" s="67">
        <v>20852114.120949998</v>
      </c>
      <c r="D58" s="67">
        <v>20252280.441649999</v>
      </c>
      <c r="E58" s="68">
        <f t="shared" si="2"/>
        <v>97.123391538043862</v>
      </c>
    </row>
    <row r="59" spans="1:5" x14ac:dyDescent="0.25">
      <c r="A59" s="66" t="s">
        <v>175</v>
      </c>
      <c r="B59" s="62" t="s">
        <v>176</v>
      </c>
      <c r="C59" s="67">
        <v>123342.80605</v>
      </c>
      <c r="D59" s="67">
        <v>123342.80605</v>
      </c>
      <c r="E59" s="68">
        <f t="shared" si="2"/>
        <v>100</v>
      </c>
    </row>
    <row r="60" spans="1:5" ht="25.5" x14ac:dyDescent="0.25">
      <c r="A60" s="66" t="s">
        <v>177</v>
      </c>
      <c r="B60" s="62" t="s">
        <v>178</v>
      </c>
      <c r="C60" s="67">
        <v>974869.23881000001</v>
      </c>
      <c r="D60" s="67">
        <v>959462.23335999995</v>
      </c>
      <c r="E60" s="68">
        <f t="shared" si="2"/>
        <v>98.419582356623849</v>
      </c>
    </row>
    <row r="61" spans="1:5" x14ac:dyDescent="0.25">
      <c r="A61" s="65" t="s">
        <v>181</v>
      </c>
      <c r="B61" s="58" t="s">
        <v>182</v>
      </c>
      <c r="C61" s="59">
        <f>SUM(C62:C70)</f>
        <v>18743988.41722</v>
      </c>
      <c r="D61" s="59">
        <f>SUM(D62:D70)</f>
        <v>18181014.997440003</v>
      </c>
      <c r="E61" s="60">
        <f t="shared" si="2"/>
        <v>96.996512122986616</v>
      </c>
    </row>
    <row r="62" spans="1:5" x14ac:dyDescent="0.25">
      <c r="A62" s="66" t="s">
        <v>186</v>
      </c>
      <c r="B62" s="62" t="s">
        <v>188</v>
      </c>
      <c r="C62" s="67">
        <v>7455933.3148600003</v>
      </c>
      <c r="D62" s="67">
        <v>6954141.1967200004</v>
      </c>
      <c r="E62" s="68">
        <f t="shared" si="2"/>
        <v>93.269895304188054</v>
      </c>
    </row>
    <row r="63" spans="1:5" x14ac:dyDescent="0.25">
      <c r="A63" s="66" t="s">
        <v>191</v>
      </c>
      <c r="B63" s="62" t="s">
        <v>192</v>
      </c>
      <c r="C63" s="67">
        <v>2789566.5973299998</v>
      </c>
      <c r="D63" s="67">
        <v>2756639.9169100001</v>
      </c>
      <c r="E63" s="68">
        <f t="shared" si="2"/>
        <v>98.819648885546769</v>
      </c>
    </row>
    <row r="64" spans="1:5" ht="25.5" x14ac:dyDescent="0.25">
      <c r="A64" s="66" t="s">
        <v>193</v>
      </c>
      <c r="B64" s="62" t="s">
        <v>194</v>
      </c>
      <c r="C64" s="67">
        <v>97240.826629999996</v>
      </c>
      <c r="D64" s="67">
        <v>97240.826629999996</v>
      </c>
      <c r="E64" s="68">
        <f t="shared" si="2"/>
        <v>100</v>
      </c>
    </row>
    <row r="65" spans="1:5" x14ac:dyDescent="0.25">
      <c r="A65" s="66" t="s">
        <v>197</v>
      </c>
      <c r="B65" s="62" t="s">
        <v>198</v>
      </c>
      <c r="C65" s="67">
        <v>2303135.0662500001</v>
      </c>
      <c r="D65" s="67">
        <v>2303135.0662500001</v>
      </c>
      <c r="E65" s="68">
        <f t="shared" si="2"/>
        <v>100</v>
      </c>
    </row>
    <row r="66" spans="1:5" x14ac:dyDescent="0.25">
      <c r="A66" s="66" t="s">
        <v>201</v>
      </c>
      <c r="B66" s="62" t="s">
        <v>202</v>
      </c>
      <c r="C66" s="67">
        <v>377368.23086000001</v>
      </c>
      <c r="D66" s="67">
        <v>377368.23086000001</v>
      </c>
      <c r="E66" s="68">
        <f t="shared" si="2"/>
        <v>100</v>
      </c>
    </row>
    <row r="67" spans="1:5" ht="38.25" x14ac:dyDescent="0.25">
      <c r="A67" s="66" t="s">
        <v>205</v>
      </c>
      <c r="B67" s="62" t="s">
        <v>206</v>
      </c>
      <c r="C67" s="67">
        <v>519841.46681999997</v>
      </c>
      <c r="D67" s="67">
        <v>519841.46681999997</v>
      </c>
      <c r="E67" s="68">
        <f t="shared" si="2"/>
        <v>100</v>
      </c>
    </row>
    <row r="68" spans="1:5" x14ac:dyDescent="0.25">
      <c r="A68" s="66" t="s">
        <v>209</v>
      </c>
      <c r="B68" s="62" t="s">
        <v>210</v>
      </c>
      <c r="C68" s="67">
        <v>3319.1466700000001</v>
      </c>
      <c r="D68" s="67">
        <v>2967.6816699999999</v>
      </c>
      <c r="E68" s="68">
        <f t="shared" si="2"/>
        <v>89.410983154896257</v>
      </c>
    </row>
    <row r="69" spans="1:5" ht="25.5" x14ac:dyDescent="0.25">
      <c r="A69" s="66" t="s">
        <v>213</v>
      </c>
      <c r="B69" s="62" t="s">
        <v>214</v>
      </c>
      <c r="C69" s="67">
        <v>14712.704</v>
      </c>
      <c r="D69" s="67">
        <v>14712.704</v>
      </c>
      <c r="E69" s="68">
        <f t="shared" si="2"/>
        <v>100</v>
      </c>
    </row>
    <row r="70" spans="1:5" x14ac:dyDescent="0.25">
      <c r="A70" s="66" t="s">
        <v>215</v>
      </c>
      <c r="B70" s="62" t="s">
        <v>217</v>
      </c>
      <c r="C70" s="67">
        <v>5182871.0637999997</v>
      </c>
      <c r="D70" s="67">
        <v>5154967.9075800003</v>
      </c>
      <c r="E70" s="68">
        <f t="shared" si="2"/>
        <v>99.461627428571589</v>
      </c>
    </row>
    <row r="71" spans="1:5" x14ac:dyDescent="0.25">
      <c r="A71" s="65" t="s">
        <v>219</v>
      </c>
      <c r="B71" s="58" t="s">
        <v>221</v>
      </c>
      <c r="C71" s="59">
        <f>SUM(C72:C77)</f>
        <v>54002518.692030005</v>
      </c>
      <c r="D71" s="59">
        <f>SUM(D72:D77)</f>
        <v>53599043.689929999</v>
      </c>
      <c r="E71" s="60">
        <f t="shared" si="2"/>
        <v>99.252858918671976</v>
      </c>
    </row>
    <row r="72" spans="1:5" x14ac:dyDescent="0.25">
      <c r="A72" s="66" t="s">
        <v>225</v>
      </c>
      <c r="B72" s="62" t="s">
        <v>226</v>
      </c>
      <c r="C72" s="67">
        <v>4103138.0034699999</v>
      </c>
      <c r="D72" s="67">
        <v>4087265.7500499999</v>
      </c>
      <c r="E72" s="68">
        <f t="shared" si="2"/>
        <v>99.613167936185008</v>
      </c>
    </row>
    <row r="73" spans="1:5" x14ac:dyDescent="0.25">
      <c r="A73" s="66" t="s">
        <v>229</v>
      </c>
      <c r="B73" s="62" t="s">
        <v>230</v>
      </c>
      <c r="C73" s="67">
        <v>9834191.54734</v>
      </c>
      <c r="D73" s="67">
        <v>9804143.22786</v>
      </c>
      <c r="E73" s="68">
        <f t="shared" si="2"/>
        <v>99.694450536830075</v>
      </c>
    </row>
    <row r="74" spans="1:5" x14ac:dyDescent="0.25">
      <c r="A74" s="66" t="s">
        <v>233</v>
      </c>
      <c r="B74" s="62" t="s">
        <v>234</v>
      </c>
      <c r="C74" s="67">
        <v>30185851.211300001</v>
      </c>
      <c r="D74" s="67">
        <v>30112904.918129999</v>
      </c>
      <c r="E74" s="68">
        <f t="shared" si="2"/>
        <v>99.75834276575678</v>
      </c>
    </row>
    <row r="75" spans="1:5" x14ac:dyDescent="0.25">
      <c r="A75" s="66" t="s">
        <v>237</v>
      </c>
      <c r="B75" s="62" t="s">
        <v>238</v>
      </c>
      <c r="C75" s="67">
        <v>8390807.2143600006</v>
      </c>
      <c r="D75" s="67">
        <v>8174681.4578600004</v>
      </c>
      <c r="E75" s="68">
        <f t="shared" si="2"/>
        <v>97.424255486049987</v>
      </c>
    </row>
    <row r="76" spans="1:5" ht="25.5" x14ac:dyDescent="0.25">
      <c r="A76" s="66" t="s">
        <v>240</v>
      </c>
      <c r="B76" s="62" t="s">
        <v>242</v>
      </c>
      <c r="C76" s="67">
        <v>64.78</v>
      </c>
      <c r="D76" s="67">
        <v>64.78</v>
      </c>
      <c r="E76" s="68">
        <f t="shared" si="2"/>
        <v>100</v>
      </c>
    </row>
    <row r="77" spans="1:5" ht="25.5" x14ac:dyDescent="0.25">
      <c r="A77" s="66" t="s">
        <v>244</v>
      </c>
      <c r="B77" s="62" t="s">
        <v>246</v>
      </c>
      <c r="C77" s="67">
        <v>1488465.9355599999</v>
      </c>
      <c r="D77" s="67">
        <v>1419983.5560300001</v>
      </c>
      <c r="E77" s="68">
        <f t="shared" si="2"/>
        <v>95.399130212258783</v>
      </c>
    </row>
    <row r="78" spans="1:5" x14ac:dyDescent="0.25">
      <c r="A78" s="65" t="s">
        <v>247</v>
      </c>
      <c r="B78" s="58" t="s">
        <v>250</v>
      </c>
      <c r="C78" s="59">
        <f>SUM(C79:C82)</f>
        <v>9801012.473650001</v>
      </c>
      <c r="D78" s="59">
        <f>SUM(D79:D82)</f>
        <v>8325929.6661999999</v>
      </c>
      <c r="E78" s="60">
        <f t="shared" si="2"/>
        <v>84.949689520182147</v>
      </c>
    </row>
    <row r="79" spans="1:5" x14ac:dyDescent="0.25">
      <c r="A79" s="66" t="s">
        <v>253</v>
      </c>
      <c r="B79" s="62" t="s">
        <v>254</v>
      </c>
      <c r="C79" s="67">
        <v>3411980.3634299999</v>
      </c>
      <c r="D79" s="67">
        <v>3225349.6820499999</v>
      </c>
      <c r="E79" s="68">
        <f t="shared" si="2"/>
        <v>94.530136123281096</v>
      </c>
    </row>
    <row r="80" spans="1:5" x14ac:dyDescent="0.25">
      <c r="A80" s="66" t="s">
        <v>257</v>
      </c>
      <c r="B80" s="62" t="s">
        <v>258</v>
      </c>
      <c r="C80" s="67">
        <v>4079795.3944100002</v>
      </c>
      <c r="D80" s="67">
        <v>2815466.99584</v>
      </c>
      <c r="E80" s="68">
        <f t="shared" si="2"/>
        <v>69.010004759004801</v>
      </c>
    </row>
    <row r="81" spans="1:5" x14ac:dyDescent="0.25">
      <c r="A81" s="66" t="s">
        <v>261</v>
      </c>
      <c r="B81" s="62" t="s">
        <v>262</v>
      </c>
      <c r="C81" s="67">
        <v>1383403.6868499999</v>
      </c>
      <c r="D81" s="67">
        <v>1383318.3049999999</v>
      </c>
      <c r="E81" s="68">
        <f t="shared" si="2"/>
        <v>99.993828131960925</v>
      </c>
    </row>
    <row r="82" spans="1:5" ht="25.5" x14ac:dyDescent="0.25">
      <c r="A82" s="66" t="s">
        <v>263</v>
      </c>
      <c r="B82" s="62" t="s">
        <v>264</v>
      </c>
      <c r="C82" s="67">
        <v>925833.02896000003</v>
      </c>
      <c r="D82" s="67">
        <v>901794.68330999999</v>
      </c>
      <c r="E82" s="68">
        <f t="shared" si="2"/>
        <v>97.403598176120084</v>
      </c>
    </row>
    <row r="83" spans="1:5" x14ac:dyDescent="0.25">
      <c r="A83" s="65" t="s">
        <v>267</v>
      </c>
      <c r="B83" s="58" t="s">
        <v>268</v>
      </c>
      <c r="C83" s="59">
        <f>SUM(C84:C86)</f>
        <v>1919103.4406200002</v>
      </c>
      <c r="D83" s="59">
        <f>SUM(D84:D86)</f>
        <v>1917146.44356</v>
      </c>
      <c r="E83" s="60">
        <f t="shared" si="2"/>
        <v>99.898025451959597</v>
      </c>
    </row>
    <row r="84" spans="1:5" x14ac:dyDescent="0.25">
      <c r="A84" s="66" t="s">
        <v>272</v>
      </c>
      <c r="B84" s="62" t="s">
        <v>274</v>
      </c>
      <c r="C84" s="67">
        <v>994355.69273000001</v>
      </c>
      <c r="D84" s="67">
        <v>994240.17050000001</v>
      </c>
      <c r="E84" s="68">
        <f t="shared" si="2"/>
        <v>99.988382202581576</v>
      </c>
    </row>
    <row r="85" spans="1:5" x14ac:dyDescent="0.25">
      <c r="A85" s="66" t="s">
        <v>276</v>
      </c>
      <c r="B85" s="62" t="s">
        <v>278</v>
      </c>
      <c r="C85" s="67">
        <v>549773.42263000004</v>
      </c>
      <c r="D85" s="67">
        <v>549320.36491999996</v>
      </c>
      <c r="E85" s="68">
        <f t="shared" ref="E85:E116" si="3">D85/C85*100</f>
        <v>99.917591922171738</v>
      </c>
    </row>
    <row r="86" spans="1:5" ht="25.5" x14ac:dyDescent="0.25">
      <c r="A86" s="66" t="s">
        <v>280</v>
      </c>
      <c r="B86" s="62" t="s">
        <v>282</v>
      </c>
      <c r="C86" s="67">
        <v>374974.32526000001</v>
      </c>
      <c r="D86" s="67">
        <v>373585.90814000001</v>
      </c>
      <c r="E86" s="68">
        <f t="shared" si="3"/>
        <v>99.629730083776451</v>
      </c>
    </row>
    <row r="87" spans="1:5" ht="25.5" x14ac:dyDescent="0.25">
      <c r="A87" s="65" t="s">
        <v>283</v>
      </c>
      <c r="B87" s="58" t="s">
        <v>284</v>
      </c>
      <c r="C87" s="59">
        <f>C88</f>
        <v>2470339.3885400002</v>
      </c>
      <c r="D87" s="59">
        <f>D88</f>
        <v>2420426.5240000002</v>
      </c>
      <c r="E87" s="60">
        <f t="shared" si="3"/>
        <v>97.979513876856444</v>
      </c>
    </row>
    <row r="88" spans="1:5" ht="25.5" x14ac:dyDescent="0.25">
      <c r="A88" s="66" t="s">
        <v>288</v>
      </c>
      <c r="B88" s="62" t="s">
        <v>290</v>
      </c>
      <c r="C88" s="67">
        <v>2470339.3885400002</v>
      </c>
      <c r="D88" s="67">
        <v>2420426.5240000002</v>
      </c>
      <c r="E88" s="68">
        <f t="shared" si="3"/>
        <v>97.979513876856444</v>
      </c>
    </row>
    <row r="89" spans="1:5" ht="36" customHeight="1" x14ac:dyDescent="0.25">
      <c r="A89" s="65" t="s">
        <v>291</v>
      </c>
      <c r="B89" s="58" t="s">
        <v>293</v>
      </c>
      <c r="C89" s="59">
        <f>C90</f>
        <v>26676.44875</v>
      </c>
      <c r="D89" s="59">
        <v>0</v>
      </c>
      <c r="E89" s="60">
        <f t="shared" si="3"/>
        <v>0</v>
      </c>
    </row>
    <row r="90" spans="1:5" ht="25.5" x14ac:dyDescent="0.2">
      <c r="A90" s="66" t="s">
        <v>292</v>
      </c>
      <c r="B90" s="69" t="s">
        <v>294</v>
      </c>
      <c r="C90" s="67">
        <v>26676.44875</v>
      </c>
      <c r="D90" s="67">
        <v>0</v>
      </c>
      <c r="E90" s="68">
        <f t="shared" si="3"/>
        <v>0</v>
      </c>
    </row>
    <row r="91" spans="1:5" x14ac:dyDescent="0.25">
      <c r="A91" s="70"/>
      <c r="B91" s="71" t="s">
        <v>295</v>
      </c>
      <c r="C91" s="59">
        <f>C5+C17+C21+C26+C38+C43+C48+C57+C61+C71+C78+C83+C87+C89+0.01</f>
        <v>409204929.63064003</v>
      </c>
      <c r="D91" s="59">
        <f>D5+D17+D21+D26+D38+D43+D48+D57+D61+D71+D78+D83+D87+D89</f>
        <v>396586233.26879996</v>
      </c>
      <c r="E91" s="60">
        <f t="shared" si="3"/>
        <v>96.916289260437296</v>
      </c>
    </row>
  </sheetData>
  <autoFilter ref="A4:E91"/>
  <mergeCells count="1">
    <mergeCell ref="A1:E1"/>
  </mergeCells>
  <pageMargins left="0.70000004768371604" right="0.70000004768371604" top="0.75" bottom="0.75" header="0.30000001192092901" footer="0.30000001192092901"/>
  <pageSetup paperSize="9" scale="96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A16" sqref="A16"/>
    </sheetView>
  </sheetViews>
  <sheetFormatPr defaultColWidth="9" defaultRowHeight="12.75" x14ac:dyDescent="0.25"/>
  <cols>
    <col min="1" max="1" width="22.5703125" customWidth="1"/>
    <col min="2" max="2" width="38.85546875" customWidth="1"/>
    <col min="3" max="3" width="14.28515625" customWidth="1"/>
    <col min="4" max="4" width="15.140625" customWidth="1"/>
    <col min="5" max="5" width="11.28515625" customWidth="1"/>
  </cols>
  <sheetData>
    <row r="1" spans="1:5" ht="27.75" customHeight="1" x14ac:dyDescent="0.25">
      <c r="A1" s="37" t="s">
        <v>296</v>
      </c>
      <c r="B1" s="37"/>
      <c r="C1" s="37"/>
      <c r="D1" s="37"/>
      <c r="E1" s="37"/>
    </row>
    <row r="2" spans="1:5" x14ac:dyDescent="0.2">
      <c r="A2" s="19"/>
      <c r="B2" s="16"/>
      <c r="C2" s="16"/>
      <c r="D2" s="16"/>
      <c r="E2" s="19"/>
    </row>
    <row r="3" spans="1:5" x14ac:dyDescent="0.2">
      <c r="A3" s="19"/>
      <c r="B3" s="19"/>
      <c r="C3" s="19"/>
      <c r="D3" s="19"/>
      <c r="E3" s="21" t="s">
        <v>299</v>
      </c>
    </row>
    <row r="4" spans="1:5" ht="76.5" x14ac:dyDescent="0.25">
      <c r="A4" s="22" t="s">
        <v>300</v>
      </c>
      <c r="B4" s="22" t="s">
        <v>301</v>
      </c>
      <c r="C4" s="22" t="s">
        <v>122</v>
      </c>
      <c r="D4" s="22" t="s">
        <v>123</v>
      </c>
      <c r="E4" s="22" t="s">
        <v>124</v>
      </c>
    </row>
    <row r="5" spans="1:5" ht="25.5" x14ac:dyDescent="0.25">
      <c r="A5" s="38" t="s">
        <v>302</v>
      </c>
      <c r="B5" s="39" t="s">
        <v>303</v>
      </c>
      <c r="C5" s="40">
        <f>C7+C11+C14+C17+C25</f>
        <v>45547530.210000001</v>
      </c>
      <c r="D5" s="40">
        <f>D7+D11+D14+D17+D25</f>
        <v>19143844.119999997</v>
      </c>
      <c r="E5" s="41">
        <f>D5/C5*100</f>
        <v>42.030476804639008</v>
      </c>
    </row>
    <row r="6" spans="1:5" ht="22.5" x14ac:dyDescent="0.25">
      <c r="A6" s="42" t="s">
        <v>307</v>
      </c>
      <c r="B6" s="43" t="s">
        <v>308</v>
      </c>
      <c r="C6" s="40">
        <f>C7+C11+C14+C17</f>
        <v>16160284.620000001</v>
      </c>
      <c r="D6" s="40">
        <f>D7+D11+D14+D17</f>
        <v>-171963.77999999956</v>
      </c>
      <c r="E6" s="41">
        <f>D6/C6*100</f>
        <v>-1.06411356014842</v>
      </c>
    </row>
    <row r="7" spans="1:5" x14ac:dyDescent="0.25">
      <c r="A7" s="42" t="s">
        <v>311</v>
      </c>
      <c r="B7" s="44" t="s">
        <v>312</v>
      </c>
      <c r="C7" s="45">
        <f>SUM(C9:C10)</f>
        <v>0</v>
      </c>
      <c r="D7" s="45">
        <f>SUM(D9:D10)</f>
        <v>0</v>
      </c>
      <c r="E7" s="41"/>
    </row>
    <row r="8" spans="1:5" hidden="1" x14ac:dyDescent="0.25">
      <c r="A8" s="42" t="s">
        <v>316</v>
      </c>
      <c r="B8" s="44" t="s">
        <v>318</v>
      </c>
      <c r="C8" s="46"/>
      <c r="D8" s="46"/>
      <c r="E8" s="47" t="e">
        <f t="shared" ref="E7:E25" si="0">D8/C8*100</f>
        <v>#DIV/0!</v>
      </c>
    </row>
    <row r="9" spans="1:5" ht="25.5" x14ac:dyDescent="0.25">
      <c r="A9" s="42" t="s">
        <v>316</v>
      </c>
      <c r="B9" s="44" t="s">
        <v>321</v>
      </c>
      <c r="C9" s="48">
        <v>6800000</v>
      </c>
      <c r="D9" s="48">
        <v>6800000</v>
      </c>
      <c r="E9" s="41">
        <f t="shared" si="0"/>
        <v>100</v>
      </c>
    </row>
    <row r="10" spans="1:5" ht="25.5" x14ac:dyDescent="0.25">
      <c r="A10" s="42" t="s">
        <v>323</v>
      </c>
      <c r="B10" s="44" t="s">
        <v>325</v>
      </c>
      <c r="C10" s="48">
        <v>-6800000</v>
      </c>
      <c r="D10" s="48">
        <v>-6800000</v>
      </c>
      <c r="E10" s="41">
        <f t="shared" si="0"/>
        <v>100</v>
      </c>
    </row>
    <row r="11" spans="1:5" ht="25.5" x14ac:dyDescent="0.25">
      <c r="A11" s="42" t="s">
        <v>326</v>
      </c>
      <c r="B11" s="44" t="s">
        <v>328</v>
      </c>
      <c r="C11" s="40">
        <f>SUM(C12:C13)</f>
        <v>14693965.300000001</v>
      </c>
      <c r="D11" s="40">
        <f>SUM(D12:D13)</f>
        <v>-534082.30000000005</v>
      </c>
      <c r="E11" s="41">
        <f t="shared" si="0"/>
        <v>-3.6347050581370297</v>
      </c>
    </row>
    <row r="12" spans="1:5" ht="25.5" x14ac:dyDescent="0.25">
      <c r="A12" s="42" t="s">
        <v>332</v>
      </c>
      <c r="B12" s="44" t="s">
        <v>333</v>
      </c>
      <c r="C12" s="49">
        <v>25778047.600000001</v>
      </c>
      <c r="D12" s="48">
        <v>1050000</v>
      </c>
      <c r="E12" s="50">
        <f t="shared" si="0"/>
        <v>4.0732332265535884</v>
      </c>
    </row>
    <row r="13" spans="1:5" ht="25.5" x14ac:dyDescent="0.25">
      <c r="A13" s="42" t="s">
        <v>334</v>
      </c>
      <c r="B13" s="44" t="s">
        <v>335</v>
      </c>
      <c r="C13" s="48">
        <v>-11084082.300000001</v>
      </c>
      <c r="D13" s="48">
        <v>-1584082.3</v>
      </c>
      <c r="E13" s="50">
        <f t="shared" si="0"/>
        <v>14.291506117741474</v>
      </c>
    </row>
    <row r="14" spans="1:5" ht="25.5" x14ac:dyDescent="0.25">
      <c r="A14" s="42" t="s">
        <v>297</v>
      </c>
      <c r="B14" s="44" t="s">
        <v>298</v>
      </c>
      <c r="C14" s="40">
        <f>SUM(C15:C16)</f>
        <v>678997.73000000045</v>
      </c>
      <c r="D14" s="40">
        <f>SUM(D15:D16)</f>
        <v>596785.73000000045</v>
      </c>
      <c r="E14" s="41">
        <f t="shared" si="0"/>
        <v>87.8921539251685</v>
      </c>
    </row>
    <row r="15" spans="1:5" ht="25.5" x14ac:dyDescent="0.25">
      <c r="A15" s="42" t="s">
        <v>304</v>
      </c>
      <c r="B15" s="44" t="s">
        <v>338</v>
      </c>
      <c r="C15" s="49">
        <v>19155318</v>
      </c>
      <c r="D15" s="48">
        <v>13955100</v>
      </c>
      <c r="E15" s="50">
        <f t="shared" si="0"/>
        <v>72.852353586612338</v>
      </c>
    </row>
    <row r="16" spans="1:5" ht="25.5" x14ac:dyDescent="0.25">
      <c r="A16" s="42" t="s">
        <v>305</v>
      </c>
      <c r="B16" s="44" t="s">
        <v>306</v>
      </c>
      <c r="C16" s="48">
        <v>-18476320.27</v>
      </c>
      <c r="D16" s="48">
        <v>-13358314.27</v>
      </c>
      <c r="E16" s="50">
        <f t="shared" si="0"/>
        <v>72.299646654696133</v>
      </c>
    </row>
    <row r="17" spans="1:5" ht="25.5" x14ac:dyDescent="0.25">
      <c r="A17" s="42" t="s">
        <v>309</v>
      </c>
      <c r="B17" s="44" t="s">
        <v>310</v>
      </c>
      <c r="C17" s="40">
        <f>SUM(C19:C21)</f>
        <v>787321.58999999962</v>
      </c>
      <c r="D17" s="40">
        <f>D19+D21+D24</f>
        <v>-234667.20999999996</v>
      </c>
      <c r="E17" s="41">
        <f t="shared" si="0"/>
        <v>-29.805763360306187</v>
      </c>
    </row>
    <row r="18" spans="1:5" ht="38.25" hidden="1" x14ac:dyDescent="0.25">
      <c r="A18" s="42" t="s">
        <v>313</v>
      </c>
      <c r="B18" s="44" t="s">
        <v>314</v>
      </c>
      <c r="C18" s="40"/>
      <c r="D18" s="51"/>
      <c r="E18" s="50"/>
    </row>
    <row r="19" spans="1:5" ht="51" x14ac:dyDescent="0.25">
      <c r="A19" s="42" t="s">
        <v>315</v>
      </c>
      <c r="B19" s="44" t="s">
        <v>317</v>
      </c>
      <c r="C19" s="49">
        <v>-1500</v>
      </c>
      <c r="D19" s="49">
        <v>-1458.21</v>
      </c>
      <c r="E19" s="50">
        <f t="shared" si="0"/>
        <v>97.213999999999999</v>
      </c>
    </row>
    <row r="20" spans="1:5" ht="25.5" x14ac:dyDescent="0.25">
      <c r="A20" s="42" t="s">
        <v>319</v>
      </c>
      <c r="B20" s="44" t="s">
        <v>320</v>
      </c>
      <c r="C20" s="48">
        <v>-1825284.01</v>
      </c>
      <c r="D20" s="48">
        <v>0</v>
      </c>
      <c r="E20" s="50">
        <f t="shared" si="0"/>
        <v>0</v>
      </c>
    </row>
    <row r="21" spans="1:5" ht="38.25" x14ac:dyDescent="0.25">
      <c r="A21" s="42" t="s">
        <v>322</v>
      </c>
      <c r="B21" s="44" t="s">
        <v>324</v>
      </c>
      <c r="C21" s="49">
        <f>C22+C23</f>
        <v>2614105.5999999996</v>
      </c>
      <c r="D21" s="49">
        <f>D22+D23</f>
        <v>-733209</v>
      </c>
      <c r="E21" s="50">
        <f t="shared" si="0"/>
        <v>-28.048178313837056</v>
      </c>
    </row>
    <row r="22" spans="1:5" ht="25.5" x14ac:dyDescent="0.25">
      <c r="A22" s="42" t="s">
        <v>327</v>
      </c>
      <c r="B22" s="44" t="s">
        <v>329</v>
      </c>
      <c r="C22" s="48">
        <v>-6191600</v>
      </c>
      <c r="D22" s="48">
        <v>-5491600</v>
      </c>
      <c r="E22" s="50">
        <f t="shared" si="0"/>
        <v>88.694360100781694</v>
      </c>
    </row>
    <row r="23" spans="1:5" ht="25.5" x14ac:dyDescent="0.25">
      <c r="A23" s="42" t="s">
        <v>330</v>
      </c>
      <c r="B23" s="44" t="s">
        <v>331</v>
      </c>
      <c r="C23" s="49">
        <v>8805705.5999999996</v>
      </c>
      <c r="D23" s="49">
        <v>4758391</v>
      </c>
      <c r="E23" s="50">
        <f t="shared" si="0"/>
        <v>54.037588992300634</v>
      </c>
    </row>
    <row r="24" spans="1:5" ht="25.5" hidden="1" x14ac:dyDescent="0.25">
      <c r="A24" s="42" t="s">
        <v>339</v>
      </c>
      <c r="B24" s="44" t="s">
        <v>340</v>
      </c>
      <c r="C24" s="46"/>
      <c r="D24" s="48">
        <v>500000</v>
      </c>
      <c r="E24" s="50"/>
    </row>
    <row r="25" spans="1:5" ht="25.5" x14ac:dyDescent="0.25">
      <c r="A25" s="52" t="s">
        <v>336</v>
      </c>
      <c r="B25" s="44" t="s">
        <v>337</v>
      </c>
      <c r="C25" s="45">
        <v>29387245.59</v>
      </c>
      <c r="D25" s="40">
        <v>19315807.899999999</v>
      </c>
      <c r="E25" s="41">
        <f t="shared" si="0"/>
        <v>65.728541454639938</v>
      </c>
    </row>
  </sheetData>
  <mergeCells count="1">
    <mergeCell ref="A1:E1"/>
  </mergeCells>
  <pageMargins left="0.70000004768371604" right="0.70000004768371604" top="0.75" bottom="0.75" header="0.30000001192092901" footer="0.3000000119209290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Мещерякова Елена Петровна</cp:lastModifiedBy>
  <dcterms:created xsi:type="dcterms:W3CDTF">2014-01-24T05:09:46Z</dcterms:created>
  <dcterms:modified xsi:type="dcterms:W3CDTF">2025-04-15T01:32:02Z</dcterms:modified>
</cp:coreProperties>
</file>